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5480" windowHeight="8190" tabRatio="675" activeTab="1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39"/>
  <c r="I42" i="9" l="1"/>
  <c r="L42"/>
  <c r="K7"/>
  <c r="K13"/>
  <c r="K15"/>
  <c r="H42"/>
  <c r="J42"/>
  <c r="BK45" i="8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K40"/>
  <c r="BK36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C53"/>
  <c r="BK52"/>
  <c r="BK38"/>
  <c r="BK41"/>
  <c r="K40" i="9" l="1"/>
  <c r="K38"/>
  <c r="K36"/>
  <c r="K34"/>
  <c r="K32"/>
  <c r="K30"/>
  <c r="K28"/>
  <c r="K26"/>
  <c r="K24"/>
  <c r="K22"/>
  <c r="K20"/>
  <c r="K18"/>
  <c r="K16"/>
  <c r="K14"/>
  <c r="K12"/>
  <c r="K10"/>
  <c r="K8"/>
  <c r="K6"/>
  <c r="K41"/>
  <c r="K39"/>
  <c r="K37"/>
  <c r="K35"/>
  <c r="K33"/>
  <c r="K31"/>
  <c r="K29"/>
  <c r="K27"/>
  <c r="K25"/>
  <c r="K23"/>
  <c r="K21"/>
  <c r="K19"/>
  <c r="K17"/>
  <c r="K11"/>
  <c r="K9"/>
  <c r="D42"/>
  <c r="G42"/>
  <c r="E42"/>
  <c r="F42"/>
  <c r="BK8" i="8"/>
  <c r="BK9" s="1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BA9"/>
  <c r="BB9"/>
  <c r="BC9"/>
  <c r="BD9"/>
  <c r="BE9"/>
  <c r="BF9"/>
  <c r="BG9"/>
  <c r="BH9"/>
  <c r="BI9"/>
  <c r="BJ9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7"/>
  <c r="BK18" s="1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BE18"/>
  <c r="BF18"/>
  <c r="BG18"/>
  <c r="BH18"/>
  <c r="BI18"/>
  <c r="BJ18"/>
  <c r="BK20"/>
  <c r="BK21" s="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3"/>
  <c r="BK24"/>
  <c r="BK25"/>
  <c r="BK26"/>
  <c r="BK32"/>
  <c r="BK33" s="1"/>
  <c r="C33"/>
  <c r="C47" s="1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5"/>
  <c r="BK37"/>
  <c r="BK42"/>
  <c r="BK43"/>
  <c r="BK44"/>
  <c r="N47"/>
  <c r="BK51"/>
  <c r="BK53" s="1"/>
  <c r="BK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60"/>
  <c r="BK61" s="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6"/>
  <c r="BK67" s="1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72"/>
  <c r="BK73" s="1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H62" l="1"/>
  <c r="BD62"/>
  <c r="AZ62"/>
  <c r="AV62"/>
  <c r="AR62"/>
  <c r="AN62"/>
  <c r="AJ62"/>
  <c r="AF62"/>
  <c r="AB62"/>
  <c r="X62"/>
  <c r="T62"/>
  <c r="P62"/>
  <c r="BK46"/>
  <c r="K62"/>
  <c r="G62"/>
  <c r="C62"/>
  <c r="K5" i="9"/>
  <c r="K42" s="1"/>
  <c r="G47" i="8"/>
  <c r="E62"/>
  <c r="BJ62"/>
  <c r="BF62"/>
  <c r="BB62"/>
  <c r="AX62"/>
  <c r="AT62"/>
  <c r="AP62"/>
  <c r="AL62"/>
  <c r="AH62"/>
  <c r="AD62"/>
  <c r="Z62"/>
  <c r="V62"/>
  <c r="R62"/>
  <c r="N62"/>
  <c r="BJ47"/>
  <c r="BH47"/>
  <c r="BF47"/>
  <c r="BD47"/>
  <c r="BB47"/>
  <c r="AZ47"/>
  <c r="AX47"/>
  <c r="AV47"/>
  <c r="AT47"/>
  <c r="AR47"/>
  <c r="AP47"/>
  <c r="AN47"/>
  <c r="AL47"/>
  <c r="AJ47"/>
  <c r="AH47"/>
  <c r="AF47"/>
  <c r="AD47"/>
  <c r="AB47"/>
  <c r="Z47"/>
  <c r="X47"/>
  <c r="V47"/>
  <c r="T47"/>
  <c r="R47"/>
  <c r="P47"/>
  <c r="L47"/>
  <c r="J47"/>
  <c r="H47"/>
  <c r="F47"/>
  <c r="R28"/>
  <c r="R69" s="1"/>
  <c r="I62"/>
  <c r="AE28"/>
  <c r="Y28"/>
  <c r="BK58"/>
  <c r="BK62" s="1"/>
  <c r="AL28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Q47"/>
  <c r="O47"/>
  <c r="M47"/>
  <c r="K47"/>
  <c r="I47"/>
  <c r="E47"/>
  <c r="BB28"/>
  <c r="BJ28"/>
  <c r="AT28"/>
  <c r="H28"/>
  <c r="BH28"/>
  <c r="BF28"/>
  <c r="BD28"/>
  <c r="AZ28"/>
  <c r="AX28"/>
  <c r="AV28"/>
  <c r="AR28"/>
  <c r="AP28"/>
  <c r="AN28"/>
  <c r="AJ28"/>
  <c r="AH28"/>
  <c r="Z28"/>
  <c r="X28"/>
  <c r="AA28"/>
  <c r="W28"/>
  <c r="T28"/>
  <c r="P28"/>
  <c r="N28"/>
  <c r="L28"/>
  <c r="F28"/>
  <c r="J62"/>
  <c r="H62"/>
  <c r="F62"/>
  <c r="D62"/>
  <c r="BI62"/>
  <c r="BG62"/>
  <c r="BE62"/>
  <c r="BC62"/>
  <c r="BA62"/>
  <c r="AY62"/>
  <c r="AW62"/>
  <c r="AU62"/>
  <c r="AS62"/>
  <c r="AQ62"/>
  <c r="AO62"/>
  <c r="AM62"/>
  <c r="AK62"/>
  <c r="AI62"/>
  <c r="AG62"/>
  <c r="AE62"/>
  <c r="AC62"/>
  <c r="AA62"/>
  <c r="Y62"/>
  <c r="W62"/>
  <c r="U62"/>
  <c r="S62"/>
  <c r="Q62"/>
  <c r="O62"/>
  <c r="M62"/>
  <c r="AF28"/>
  <c r="AD28"/>
  <c r="AB28"/>
  <c r="J28"/>
  <c r="D28"/>
  <c r="BI28"/>
  <c r="BG28"/>
  <c r="BE28"/>
  <c r="BC28"/>
  <c r="BA28"/>
  <c r="AY28"/>
  <c r="AW28"/>
  <c r="AU28"/>
  <c r="L62"/>
  <c r="AS28"/>
  <c r="AQ28"/>
  <c r="AO28"/>
  <c r="AM28"/>
  <c r="AK28"/>
  <c r="AI28"/>
  <c r="AG28"/>
  <c r="AC28"/>
  <c r="U28"/>
  <c r="S28"/>
  <c r="Q28"/>
  <c r="O28"/>
  <c r="M28"/>
  <c r="K28"/>
  <c r="G28"/>
  <c r="E28"/>
  <c r="C28"/>
  <c r="S47"/>
  <c r="BK47"/>
  <c r="D47"/>
  <c r="V28"/>
  <c r="BK27"/>
  <c r="BK15"/>
  <c r="I28"/>
  <c r="G69" l="1"/>
  <c r="AW69"/>
  <c r="BA69"/>
  <c r="BE69"/>
  <c r="BI69"/>
  <c r="AD69"/>
  <c r="AH69"/>
  <c r="AX69"/>
  <c r="AB69"/>
  <c r="AF69"/>
  <c r="N69"/>
  <c r="BC69"/>
  <c r="T69"/>
  <c r="AJ69"/>
  <c r="AV69"/>
  <c r="AZ69"/>
  <c r="AT69"/>
  <c r="BB69"/>
  <c r="F69"/>
  <c r="BF69"/>
  <c r="U69"/>
  <c r="AG69"/>
  <c r="AK69"/>
  <c r="AO69"/>
  <c r="AS69"/>
  <c r="V69"/>
  <c r="Z69"/>
  <c r="AP69"/>
  <c r="BJ69"/>
  <c r="AL69"/>
  <c r="I69"/>
  <c r="J69"/>
  <c r="P69"/>
  <c r="X69"/>
  <c r="AN69"/>
  <c r="AR69"/>
  <c r="BD69"/>
  <c r="BH69"/>
  <c r="E69"/>
  <c r="K69"/>
  <c r="AC69"/>
  <c r="H69"/>
  <c r="Y69"/>
  <c r="AA69"/>
  <c r="C69"/>
  <c r="M69"/>
  <c r="Q69"/>
  <c r="AY69"/>
  <c r="BG69"/>
  <c r="AE69"/>
  <c r="W69"/>
  <c r="L69"/>
  <c r="AM69"/>
  <c r="D69"/>
  <c r="S69"/>
  <c r="O69"/>
  <c r="AI69"/>
  <c r="AQ69"/>
  <c r="AU69"/>
  <c r="BK28"/>
  <c r="BK69" s="1"/>
</calcChain>
</file>

<file path=xl/sharedStrings.xml><?xml version="1.0" encoding="utf-8"?>
<sst xmlns="http://schemas.openxmlformats.org/spreadsheetml/2006/main" count="177" uniqueCount="132">
  <si>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</si>
  <si>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</si>
  <si>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</si>
  <si>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</si>
  <si>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</si>
  <si>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</si>
  <si>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</si>
  <si>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</si>
  <si>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</si>
  <si>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</si>
  <si>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</si>
  <si>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</si>
  <si>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</si>
  <si>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</si>
  <si>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</si>
  <si>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</si>
  <si>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</si>
  <si>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</si>
  <si>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</si>
  <si>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</si>
  <si>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</si>
  <si>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</si>
  <si>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</si>
  <si>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</si>
  <si>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</si>
  <si>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</si>
  <si>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</si>
  <si>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</si>
  <si>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</si>
  <si>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</si>
  <si>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</si>
  <si>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</si>
  <si>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</si>
  <si>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</si>
  <si>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</si>
  <si>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</si>
  <si>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</si>
  <si>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</si>
  <si>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</si>
  <si>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</si>
  <si>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</si>
  <si>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</si>
  <si>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</si>
  <si>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</si>
  <si>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</si>
  <si>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</si>
  <si>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</si>
  <si>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</si>
  <si>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</si>
  <si>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</si>
  <si>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</si>
  <si>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</si>
  <si>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</si>
  <si>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</si>
  <si>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</si>
  <si>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</si>
  <si>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</si>
  <si>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</si>
  <si>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</si>
  <si>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</si>
  <si>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</si>
  <si>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</si>
  <si>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</si>
  <si>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</si>
  <si>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</si>
  <si>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</si>
  <si>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</si>
  <si>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</si>
  <si>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</si>
  <si>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</si>
  <si>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</si>
  <si>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</si>
  <si>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</si>
  <si>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</si>
  <si>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</si>
  <si>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</si>
  <si>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</si>
  <si>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</si>
  <si>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</si>
  <si>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</si>
  <si>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</si>
  <si>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</si>
  <si>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</si>
  <si>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</si>
  <si>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</si>
  <si>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</si>
  <si>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</si>
  <si>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</si>
  <si>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</si>
  <si>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</si>
  <si>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</si>
  <si>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</si>
  <si>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</si>
  <si>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</si>
  <si>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</si>
  <si>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</si>
  <si>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</si>
  <si>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</si>
  <si>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</si>
  <si>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</si>
  <si>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</si>
  <si>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</si>
  <si>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</si>
  <si>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</si>
  <si>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</si>
  <si>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</si>
  <si>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</si>
  <si>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</si>
  <si>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</si>
  <si>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</si>
  <si>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</si>
  <si>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</si>
  <si>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</si>
  <si>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</si>
  <si>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</si>
  <si>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</si>
  <si>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</si>
  <si>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</si>
  <si>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</si>
  <si>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</si>
  <si>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</si>
  <si>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</si>
  <si>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</si>
  <si>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</si>
  <si>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</si>
  <si>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</si>
  <si>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</si>
  <si>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</si>
  <si>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</si>
  <si>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 xml:space="preserve"> -</t>
  </si>
  <si>
    <t>IDBI Mutual Fund: Net Average Assets Under Management (AAUM) as on 31-January-2020
(All figures in Rs. Crore)</t>
  </si>
  <si>
    <t>Table showing State wise /Union Territory wise contribution to AAUM of category of schemes as on 31-January-2020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</si>
</sst>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15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3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43" fontId="0" fillId="0" borderId="0" xfId="0" applyNumberFormat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Fill="1" applyBorder="1"/>
    <xf numFmtId="164" fontId="0" fillId="0" borderId="0" xfId="0" applyNumberFormat="1" applyAlignment="1">
      <alignment vertical="center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C88"/>
  <sheetViews>
    <sheetView showGridLines="0" zoomScale="85" zoomScaleNormal="85" workbookViewId="0">
      <selection sqref="A1:A5"/>
    </sheetView>
  </sheetViews>
  <sheetFormatPr defaultRowHeight="12.75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>
      <c r="A1" s="86" t="s">
        <v>75</v>
      </c>
      <c r="B1" s="63" t="s">
        <v>28</v>
      </c>
      <c r="C1" s="77" t="s">
        <v>130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9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>
      <c r="A2" s="87"/>
      <c r="B2" s="64"/>
      <c r="C2" s="65" t="s">
        <v>27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7"/>
      <c r="W2" s="65" t="s">
        <v>25</v>
      </c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7"/>
      <c r="AQ2" s="65" t="s">
        <v>26</v>
      </c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7"/>
      <c r="BK2" s="80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>
      <c r="A3" s="87"/>
      <c r="B3" s="64"/>
      <c r="C3" s="71" t="s">
        <v>120</v>
      </c>
      <c r="D3" s="72"/>
      <c r="E3" s="72"/>
      <c r="F3" s="72"/>
      <c r="G3" s="72"/>
      <c r="H3" s="72"/>
      <c r="I3" s="72"/>
      <c r="J3" s="72"/>
      <c r="K3" s="72"/>
      <c r="L3" s="73"/>
      <c r="M3" s="71" t="s">
        <v>121</v>
      </c>
      <c r="N3" s="72"/>
      <c r="O3" s="72"/>
      <c r="P3" s="72"/>
      <c r="Q3" s="72"/>
      <c r="R3" s="72"/>
      <c r="S3" s="72"/>
      <c r="T3" s="72"/>
      <c r="U3" s="72"/>
      <c r="V3" s="73"/>
      <c r="W3" s="71" t="s">
        <v>120</v>
      </c>
      <c r="X3" s="72"/>
      <c r="Y3" s="72"/>
      <c r="Z3" s="72"/>
      <c r="AA3" s="72"/>
      <c r="AB3" s="72"/>
      <c r="AC3" s="72"/>
      <c r="AD3" s="72"/>
      <c r="AE3" s="72"/>
      <c r="AF3" s="73"/>
      <c r="AG3" s="71" t="s">
        <v>121</v>
      </c>
      <c r="AH3" s="72"/>
      <c r="AI3" s="72"/>
      <c r="AJ3" s="72"/>
      <c r="AK3" s="72"/>
      <c r="AL3" s="72"/>
      <c r="AM3" s="72"/>
      <c r="AN3" s="72"/>
      <c r="AO3" s="72"/>
      <c r="AP3" s="73"/>
      <c r="AQ3" s="71" t="s">
        <v>120</v>
      </c>
      <c r="AR3" s="72"/>
      <c r="AS3" s="72"/>
      <c r="AT3" s="72"/>
      <c r="AU3" s="72"/>
      <c r="AV3" s="72"/>
      <c r="AW3" s="72"/>
      <c r="AX3" s="72"/>
      <c r="AY3" s="72"/>
      <c r="AZ3" s="73"/>
      <c r="BA3" s="71" t="s">
        <v>121</v>
      </c>
      <c r="BB3" s="72"/>
      <c r="BC3" s="72"/>
      <c r="BD3" s="72"/>
      <c r="BE3" s="72"/>
      <c r="BF3" s="72"/>
      <c r="BG3" s="72"/>
      <c r="BH3" s="72"/>
      <c r="BI3" s="72"/>
      <c r="BJ3" s="73"/>
      <c r="BK3" s="8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>
      <c r="A4" s="87"/>
      <c r="B4" s="64"/>
      <c r="C4" s="68" t="s">
        <v>34</v>
      </c>
      <c r="D4" s="69"/>
      <c r="E4" s="69"/>
      <c r="F4" s="69"/>
      <c r="G4" s="70"/>
      <c r="H4" s="68" t="s">
        <v>35</v>
      </c>
      <c r="I4" s="69"/>
      <c r="J4" s="69"/>
      <c r="K4" s="69"/>
      <c r="L4" s="70"/>
      <c r="M4" s="68" t="s">
        <v>34</v>
      </c>
      <c r="N4" s="69"/>
      <c r="O4" s="69"/>
      <c r="P4" s="69"/>
      <c r="Q4" s="70"/>
      <c r="R4" s="68" t="s">
        <v>35</v>
      </c>
      <c r="S4" s="69"/>
      <c r="T4" s="69"/>
      <c r="U4" s="69"/>
      <c r="V4" s="70"/>
      <c r="W4" s="68" t="s">
        <v>34</v>
      </c>
      <c r="X4" s="69"/>
      <c r="Y4" s="69"/>
      <c r="Z4" s="69"/>
      <c r="AA4" s="70"/>
      <c r="AB4" s="68" t="s">
        <v>35</v>
      </c>
      <c r="AC4" s="69"/>
      <c r="AD4" s="69"/>
      <c r="AE4" s="69"/>
      <c r="AF4" s="70"/>
      <c r="AG4" s="68" t="s">
        <v>34</v>
      </c>
      <c r="AH4" s="69"/>
      <c r="AI4" s="69"/>
      <c r="AJ4" s="69"/>
      <c r="AK4" s="70"/>
      <c r="AL4" s="68" t="s">
        <v>35</v>
      </c>
      <c r="AM4" s="69"/>
      <c r="AN4" s="69"/>
      <c r="AO4" s="69"/>
      <c r="AP4" s="70"/>
      <c r="AQ4" s="68" t="s">
        <v>34</v>
      </c>
      <c r="AR4" s="69"/>
      <c r="AS4" s="69"/>
      <c r="AT4" s="69"/>
      <c r="AU4" s="70"/>
      <c r="AV4" s="68" t="s">
        <v>35</v>
      </c>
      <c r="AW4" s="69"/>
      <c r="AX4" s="69"/>
      <c r="AY4" s="69"/>
      <c r="AZ4" s="70"/>
      <c r="BA4" s="68" t="s">
        <v>34</v>
      </c>
      <c r="BB4" s="69"/>
      <c r="BC4" s="69"/>
      <c r="BD4" s="69"/>
      <c r="BE4" s="70"/>
      <c r="BF4" s="68" t="s">
        <v>35</v>
      </c>
      <c r="BG4" s="69"/>
      <c r="BH4" s="69"/>
      <c r="BI4" s="69"/>
      <c r="BJ4" s="70"/>
      <c r="BK4" s="8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>
      <c r="A5" s="87"/>
      <c r="B5" s="64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82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>
      <c r="A6" s="16" t="s">
        <v>0</v>
      </c>
      <c r="B6" s="19" t="s">
        <v>6</v>
      </c>
      <c r="C6" s="74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6"/>
    </row>
    <row r="7" spans="1:107">
      <c r="A7" s="16" t="s">
        <v>76</v>
      </c>
      <c r="B7" s="19" t="s">
        <v>12</v>
      </c>
      <c r="C7" s="74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6"/>
    </row>
    <row r="8" spans="1:107">
      <c r="A8" s="16"/>
      <c r="B8" s="29" t="s">
        <v>101</v>
      </c>
      <c r="C8" s="35">
        <v>0</v>
      </c>
      <c r="D8" s="35">
        <v>207.80513648567688</v>
      </c>
      <c r="E8" s="35">
        <v>0</v>
      </c>
      <c r="F8" s="35">
        <v>0</v>
      </c>
      <c r="G8" s="35">
        <v>0</v>
      </c>
      <c r="H8" s="35">
        <v>4.2618547431380973</v>
      </c>
      <c r="I8" s="35">
        <v>363.06967898141636</v>
      </c>
      <c r="J8" s="35">
        <v>286.04207226286985</v>
      </c>
      <c r="K8" s="35">
        <v>0</v>
      </c>
      <c r="L8" s="35">
        <v>81.933168538504844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2.6284523762361021</v>
      </c>
      <c r="S8" s="35">
        <v>505.99226756962463</v>
      </c>
      <c r="T8" s="35">
        <v>162.29660961470762</v>
      </c>
      <c r="U8" s="35">
        <v>0</v>
      </c>
      <c r="V8" s="35">
        <v>9.6064455123495005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3.3777401621424001</v>
      </c>
      <c r="AC8" s="35">
        <v>84.153892613865025</v>
      </c>
      <c r="AD8" s="35">
        <v>11.578765950935198</v>
      </c>
      <c r="AE8" s="35">
        <v>0</v>
      </c>
      <c r="AF8" s="35">
        <v>100.91356957172002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3.5794424668463991</v>
      </c>
      <c r="AM8" s="35">
        <v>42.435092729319905</v>
      </c>
      <c r="AN8" s="35">
        <v>337.34225923386902</v>
      </c>
      <c r="AO8" s="35">
        <v>0</v>
      </c>
      <c r="AP8" s="35">
        <v>35.72565700285223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5.5533870657477085</v>
      </c>
      <c r="AW8" s="35">
        <v>41.77925019977139</v>
      </c>
      <c r="AX8" s="35">
        <v>4.1852713648063</v>
      </c>
      <c r="AY8" s="35">
        <v>0</v>
      </c>
      <c r="AZ8" s="35">
        <v>37.27063842789488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1.4698256992124983</v>
      </c>
      <c r="BG8" s="35">
        <v>0.81969117129000002</v>
      </c>
      <c r="BH8" s="35">
        <v>16.941805662483599</v>
      </c>
      <c r="BI8" s="35">
        <v>0</v>
      </c>
      <c r="BJ8" s="35">
        <v>1.8859393745464001</v>
      </c>
      <c r="BK8" s="36">
        <f>SUM(C8:BJ8)</f>
        <v>2352.6479147818263</v>
      </c>
    </row>
    <row r="9" spans="1:107">
      <c r="A9" s="16"/>
      <c r="B9" s="21" t="s">
        <v>85</v>
      </c>
      <c r="C9" s="33">
        <f t="shared" ref="C9:BJ9" si="0">SUM(C8)</f>
        <v>0</v>
      </c>
      <c r="D9" s="33">
        <f t="shared" si="0"/>
        <v>207.80513648567688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4.2618547431380973</v>
      </c>
      <c r="I9" s="33">
        <f t="shared" si="0"/>
        <v>363.06967898141636</v>
      </c>
      <c r="J9" s="33">
        <f t="shared" si="0"/>
        <v>286.04207226286985</v>
      </c>
      <c r="K9" s="33">
        <f t="shared" si="0"/>
        <v>0</v>
      </c>
      <c r="L9" s="33">
        <f t="shared" si="0"/>
        <v>81.933168538504844</v>
      </c>
      <c r="M9" s="33">
        <f t="shared" si="0"/>
        <v>0</v>
      </c>
      <c r="N9" s="33">
        <f t="shared" si="0"/>
        <v>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2.6284523762361021</v>
      </c>
      <c r="S9" s="33">
        <f t="shared" si="0"/>
        <v>505.99226756962463</v>
      </c>
      <c r="T9" s="33">
        <f t="shared" si="0"/>
        <v>162.29660961470762</v>
      </c>
      <c r="U9" s="33">
        <f t="shared" si="0"/>
        <v>0</v>
      </c>
      <c r="V9" s="33">
        <f t="shared" si="0"/>
        <v>9.6064455123495005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3.3777401621424001</v>
      </c>
      <c r="AC9" s="33">
        <f t="shared" si="0"/>
        <v>84.153892613865025</v>
      </c>
      <c r="AD9" s="33">
        <f t="shared" si="0"/>
        <v>11.578765950935198</v>
      </c>
      <c r="AE9" s="33">
        <f t="shared" si="0"/>
        <v>0</v>
      </c>
      <c r="AF9" s="33">
        <f t="shared" si="0"/>
        <v>100.91356957172002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3.5794424668463991</v>
      </c>
      <c r="AM9" s="33">
        <f t="shared" si="0"/>
        <v>42.435092729319905</v>
      </c>
      <c r="AN9" s="33">
        <f t="shared" si="0"/>
        <v>337.34225923386902</v>
      </c>
      <c r="AO9" s="33">
        <f t="shared" si="0"/>
        <v>0</v>
      </c>
      <c r="AP9" s="33">
        <f t="shared" si="0"/>
        <v>35.72565700285223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5.5533870657477085</v>
      </c>
      <c r="AW9" s="33">
        <f>(SUM(AW8))</f>
        <v>41.77925019977139</v>
      </c>
      <c r="AX9" s="33">
        <f t="shared" si="0"/>
        <v>4.1852713648063</v>
      </c>
      <c r="AY9" s="33">
        <f t="shared" si="0"/>
        <v>0</v>
      </c>
      <c r="AZ9" s="33">
        <f t="shared" si="0"/>
        <v>37.27063842789488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1.4698256992124983</v>
      </c>
      <c r="BG9" s="33">
        <f t="shared" si="0"/>
        <v>0.81969117129000002</v>
      </c>
      <c r="BH9" s="33">
        <f t="shared" si="0"/>
        <v>16.941805662483599</v>
      </c>
      <c r="BI9" s="33">
        <f t="shared" si="0"/>
        <v>0</v>
      </c>
      <c r="BJ9" s="33">
        <f t="shared" si="0"/>
        <v>1.8859393745464001</v>
      </c>
      <c r="BK9" s="31">
        <f>SUM(BK8)</f>
        <v>2352.6479147818263</v>
      </c>
    </row>
    <row r="10" spans="1:107">
      <c r="A10" s="16" t="s">
        <v>77</v>
      </c>
      <c r="B10" s="20" t="s">
        <v>3</v>
      </c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6"/>
    </row>
    <row r="11" spans="1:107">
      <c r="A11" s="16"/>
      <c r="B11" s="29" t="s">
        <v>102</v>
      </c>
      <c r="C11" s="35">
        <v>0</v>
      </c>
      <c r="D11" s="35">
        <v>0.69162415967739999</v>
      </c>
      <c r="E11" s="35">
        <v>0</v>
      </c>
      <c r="F11" s="35">
        <v>0</v>
      </c>
      <c r="G11" s="35">
        <v>0</v>
      </c>
      <c r="H11" s="35">
        <v>0.14650179141810007</v>
      </c>
      <c r="I11" s="35">
        <v>5.2097425612800001E-2</v>
      </c>
      <c r="J11" s="35">
        <v>3.20622955483E-2</v>
      </c>
      <c r="K11" s="35">
        <v>0</v>
      </c>
      <c r="L11" s="35">
        <v>4.4963729236449002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0.18384617932040001</v>
      </c>
      <c r="S11" s="35">
        <v>5.0026216258000002E-2</v>
      </c>
      <c r="T11" s="35">
        <v>0</v>
      </c>
      <c r="U11" s="35">
        <v>0</v>
      </c>
      <c r="V11" s="35">
        <v>0.37946753474170003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0.90831410460679973</v>
      </c>
      <c r="AC11" s="35">
        <v>0.23373755680630001</v>
      </c>
      <c r="AD11" s="35">
        <v>0</v>
      </c>
      <c r="AE11" s="35">
        <v>0</v>
      </c>
      <c r="AF11" s="35">
        <v>1.5818914007728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0.7919829197989996</v>
      </c>
      <c r="AM11" s="35">
        <v>0</v>
      </c>
      <c r="AN11" s="35">
        <v>0.23267110609670003</v>
      </c>
      <c r="AO11" s="35">
        <v>0</v>
      </c>
      <c r="AP11" s="35">
        <v>0.95998673093469977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0.20733468019129997</v>
      </c>
      <c r="AW11" s="35">
        <v>3.0912568513222003</v>
      </c>
      <c r="AX11" s="35">
        <v>6.6853924213867995</v>
      </c>
      <c r="AY11" s="35">
        <v>0</v>
      </c>
      <c r="AZ11" s="35">
        <v>0.23641572122560003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0.10300402190199999</v>
      </c>
      <c r="BG11" s="35">
        <v>4.81287959031E-2</v>
      </c>
      <c r="BH11" s="35">
        <v>0</v>
      </c>
      <c r="BI11" s="35">
        <v>0</v>
      </c>
      <c r="BJ11" s="35">
        <v>8.9957276677199993E-2</v>
      </c>
      <c r="BK11" s="36">
        <f>SUM(C11:BJ11)</f>
        <v>21.2020721138461</v>
      </c>
      <c r="BL11" s="37"/>
      <c r="BO11" s="37"/>
    </row>
    <row r="12" spans="1:107">
      <c r="A12" s="16"/>
      <c r="B12" s="21" t="s">
        <v>86</v>
      </c>
      <c r="C12" s="33">
        <f t="shared" ref="C12:BJ12" si="1">SUM(C11)</f>
        <v>0</v>
      </c>
      <c r="D12" s="33">
        <f t="shared" si="1"/>
        <v>0.69162415967739999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0.14650179141810007</v>
      </c>
      <c r="I12" s="33">
        <f t="shared" si="1"/>
        <v>5.2097425612800001E-2</v>
      </c>
      <c r="J12" s="33">
        <f t="shared" si="1"/>
        <v>3.20622955483E-2</v>
      </c>
      <c r="K12" s="33">
        <f t="shared" si="1"/>
        <v>0</v>
      </c>
      <c r="L12" s="33">
        <f t="shared" si="1"/>
        <v>4.4963729236449002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0.18384617932040001</v>
      </c>
      <c r="S12" s="33">
        <f t="shared" si="1"/>
        <v>5.0026216258000002E-2</v>
      </c>
      <c r="T12" s="33">
        <f t="shared" si="1"/>
        <v>0</v>
      </c>
      <c r="U12" s="33">
        <f t="shared" si="1"/>
        <v>0</v>
      </c>
      <c r="V12" s="33">
        <f t="shared" si="1"/>
        <v>0.37946753474170003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0.90831410460679973</v>
      </c>
      <c r="AC12" s="33">
        <f t="shared" si="1"/>
        <v>0.23373755680630001</v>
      </c>
      <c r="AD12" s="33">
        <f t="shared" si="1"/>
        <v>0</v>
      </c>
      <c r="AE12" s="33">
        <f t="shared" si="1"/>
        <v>0</v>
      </c>
      <c r="AF12" s="33">
        <f t="shared" si="1"/>
        <v>1.5818914007728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0.7919829197989996</v>
      </c>
      <c r="AM12" s="33">
        <f t="shared" si="1"/>
        <v>0</v>
      </c>
      <c r="AN12" s="33">
        <f t="shared" si="1"/>
        <v>0.23267110609670003</v>
      </c>
      <c r="AO12" s="33">
        <f t="shared" si="1"/>
        <v>0</v>
      </c>
      <c r="AP12" s="33">
        <f t="shared" si="1"/>
        <v>0.95998673093469977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0.20733468019129997</v>
      </c>
      <c r="AW12" s="33">
        <f>(SUM(AW11))</f>
        <v>3.0912568513222003</v>
      </c>
      <c r="AX12" s="33">
        <f t="shared" si="1"/>
        <v>6.6853924213867995</v>
      </c>
      <c r="AY12" s="33">
        <f t="shared" si="1"/>
        <v>0</v>
      </c>
      <c r="AZ12" s="33">
        <f t="shared" si="1"/>
        <v>0.23641572122560003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0.10300402190199999</v>
      </c>
      <c r="BG12" s="33">
        <f t="shared" si="1"/>
        <v>4.81287959031E-2</v>
      </c>
      <c r="BH12" s="33">
        <f t="shared" si="1"/>
        <v>0</v>
      </c>
      <c r="BI12" s="33">
        <f t="shared" si="1"/>
        <v>0</v>
      </c>
      <c r="BJ12" s="33">
        <f t="shared" si="1"/>
        <v>8.9957276677199993E-2</v>
      </c>
      <c r="BK12" s="34">
        <f>SUM(BK11)</f>
        <v>21.2020721138461</v>
      </c>
    </row>
    <row r="13" spans="1:107">
      <c r="A13" s="16" t="s">
        <v>78</v>
      </c>
      <c r="B13" s="20" t="s">
        <v>10</v>
      </c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6"/>
    </row>
    <row r="14" spans="1:107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>
      <c r="A16" s="16" t="s">
        <v>79</v>
      </c>
      <c r="B16" s="20" t="s">
        <v>13</v>
      </c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6"/>
    </row>
    <row r="17" spans="1:67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>
      <c r="A19" s="16" t="s">
        <v>81</v>
      </c>
      <c r="B19" s="28" t="s">
        <v>97</v>
      </c>
      <c r="C19" s="74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6"/>
    </row>
    <row r="20" spans="1:67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>
      <c r="A22" s="16" t="s">
        <v>82</v>
      </c>
      <c r="B22" s="20" t="s">
        <v>14</v>
      </c>
      <c r="C22" s="74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6"/>
    </row>
    <row r="23" spans="1:67">
      <c r="A23" s="16"/>
      <c r="B23" s="29" t="s">
        <v>103</v>
      </c>
      <c r="C23" s="35">
        <v>0</v>
      </c>
      <c r="D23" s="35">
        <v>0.67725565393539999</v>
      </c>
      <c r="E23" s="35">
        <v>0</v>
      </c>
      <c r="F23" s="35">
        <v>0</v>
      </c>
      <c r="G23" s="35">
        <v>0</v>
      </c>
      <c r="H23" s="35">
        <v>7.8388365063499985E-2</v>
      </c>
      <c r="I23" s="35">
        <v>0.1025884107419</v>
      </c>
      <c r="J23" s="35">
        <v>0</v>
      </c>
      <c r="K23" s="35">
        <v>0</v>
      </c>
      <c r="L23" s="35">
        <v>6.7403652709499995E-2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7.2877762676100008E-2</v>
      </c>
      <c r="S23" s="35">
        <v>0</v>
      </c>
      <c r="T23" s="35">
        <v>0.44225828583869997</v>
      </c>
      <c r="U23" s="35">
        <v>0</v>
      </c>
      <c r="V23" s="35">
        <v>0.1066912593225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2.1675276237575019</v>
      </c>
      <c r="AC23" s="35">
        <v>1.4520057678385001</v>
      </c>
      <c r="AD23" s="35">
        <v>0.30886792380639999</v>
      </c>
      <c r="AE23" s="35">
        <v>0</v>
      </c>
      <c r="AF23" s="35">
        <v>2.8864018454818012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1.3878086854683018</v>
      </c>
      <c r="AM23" s="35">
        <v>0.23491736758039999</v>
      </c>
      <c r="AN23" s="35">
        <v>7.8483516128999994E-2</v>
      </c>
      <c r="AO23" s="35">
        <v>0</v>
      </c>
      <c r="AP23" s="35">
        <v>1.2431272404184999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1.6142942315695024</v>
      </c>
      <c r="AW23" s="35">
        <v>5.4379089481932992</v>
      </c>
      <c r="AX23" s="35">
        <v>1.5436444760322001</v>
      </c>
      <c r="AY23" s="35">
        <v>0</v>
      </c>
      <c r="AZ23" s="35">
        <v>2.5618513084823022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0.25831974641470012</v>
      </c>
      <c r="BG23" s="35">
        <v>0.25943676690310002</v>
      </c>
      <c r="BH23" s="35">
        <v>0</v>
      </c>
      <c r="BI23" s="35">
        <v>0</v>
      </c>
      <c r="BJ23" s="35">
        <v>0.29939058861279999</v>
      </c>
      <c r="BK23" s="36">
        <f>SUM(C23:BJ23)</f>
        <v>23.281449426975907</v>
      </c>
      <c r="BL23" s="37"/>
      <c r="BN23" s="37"/>
    </row>
    <row r="24" spans="1:67">
      <c r="A24" s="16"/>
      <c r="B24" s="29" t="s">
        <v>115</v>
      </c>
      <c r="C24" s="35">
        <v>0</v>
      </c>
      <c r="D24" s="35">
        <v>0.65605603035479998</v>
      </c>
      <c r="E24" s="35">
        <v>0</v>
      </c>
      <c r="F24" s="35">
        <v>0</v>
      </c>
      <c r="G24" s="35">
        <v>0</v>
      </c>
      <c r="H24" s="35">
        <v>0.19195084390130004</v>
      </c>
      <c r="I24" s="35">
        <v>4.6855841935400003E-2</v>
      </c>
      <c r="J24" s="35">
        <v>0.85375971441929988</v>
      </c>
      <c r="K24" s="35">
        <v>0</v>
      </c>
      <c r="L24" s="35">
        <v>3.5145552916443998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0.2405581698370001</v>
      </c>
      <c r="S24" s="35">
        <v>7.987727677399999E-3</v>
      </c>
      <c r="T24" s="35">
        <v>0</v>
      </c>
      <c r="U24" s="35">
        <v>0</v>
      </c>
      <c r="V24" s="35">
        <v>4.3240296580600003E-2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1.8646606827971981</v>
      </c>
      <c r="AC24" s="35">
        <v>3.3295063912898999</v>
      </c>
      <c r="AD24" s="35">
        <v>0</v>
      </c>
      <c r="AE24" s="35">
        <v>0</v>
      </c>
      <c r="AF24" s="35">
        <v>4.6436763199320001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2.1193269217280988</v>
      </c>
      <c r="AM24" s="35">
        <v>6.9435382224511999</v>
      </c>
      <c r="AN24" s="35">
        <v>7.4371974056451</v>
      </c>
      <c r="AO24" s="35">
        <v>0</v>
      </c>
      <c r="AP24" s="35">
        <v>4.1322012915127004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1.8440518597316999</v>
      </c>
      <c r="AW24" s="35">
        <v>13.242888892515102</v>
      </c>
      <c r="AX24" s="35">
        <v>0</v>
      </c>
      <c r="AY24" s="35">
        <v>0</v>
      </c>
      <c r="AZ24" s="35">
        <v>7.0327847358675024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0.41941202964190022</v>
      </c>
      <c r="BG24" s="35">
        <v>3.9354581838699998E-2</v>
      </c>
      <c r="BH24" s="35">
        <v>1.3140392199677</v>
      </c>
      <c r="BI24" s="35">
        <v>0</v>
      </c>
      <c r="BJ24" s="35">
        <v>0.68039124119280003</v>
      </c>
      <c r="BK24" s="36">
        <f>SUM(C24:BJ24)</f>
        <v>60.5979937124618</v>
      </c>
      <c r="BL24" s="37"/>
      <c r="BM24" s="38"/>
      <c r="BN24" s="37"/>
    </row>
    <row r="25" spans="1:67">
      <c r="A25" s="16"/>
      <c r="B25" s="29" t="s">
        <v>104</v>
      </c>
      <c r="C25" s="35">
        <v>0</v>
      </c>
      <c r="D25" s="35">
        <v>8.6364942224837993</v>
      </c>
      <c r="E25" s="35">
        <v>0</v>
      </c>
      <c r="F25" s="35">
        <v>0</v>
      </c>
      <c r="G25" s="35">
        <v>0</v>
      </c>
      <c r="H25" s="35">
        <v>0.19275611770819992</v>
      </c>
      <c r="I25" s="35">
        <v>5.349073258E-3</v>
      </c>
      <c r="J25" s="35">
        <v>3.2013399258000001E-2</v>
      </c>
      <c r="K25" s="35">
        <v>0</v>
      </c>
      <c r="L25" s="35">
        <v>0.8338490607415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0.13877819838599995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0.35587813857889977</v>
      </c>
      <c r="AC25" s="35">
        <v>3.2458248380000002E-4</v>
      </c>
      <c r="AD25" s="35">
        <v>0</v>
      </c>
      <c r="AE25" s="35">
        <v>0</v>
      </c>
      <c r="AF25" s="35">
        <v>2.9511084295477006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0.18155678387020002</v>
      </c>
      <c r="AM25" s="35">
        <v>6.6415041193500002E-2</v>
      </c>
      <c r="AN25" s="35">
        <v>0.54079548180640002</v>
      </c>
      <c r="AO25" s="35">
        <v>0</v>
      </c>
      <c r="AP25" s="35">
        <v>0.32240746970930001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0.77794449693140033</v>
      </c>
      <c r="AW25" s="35">
        <v>14.8401392529998</v>
      </c>
      <c r="AX25" s="35">
        <v>0</v>
      </c>
      <c r="AY25" s="35">
        <v>0</v>
      </c>
      <c r="AZ25" s="35">
        <v>2.7817129635470002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0.13255697670869998</v>
      </c>
      <c r="BG25" s="35">
        <v>0.33300816690320001</v>
      </c>
      <c r="BH25" s="35">
        <v>0</v>
      </c>
      <c r="BI25" s="35">
        <v>0</v>
      </c>
      <c r="BJ25" s="35">
        <v>0.66243456874170015</v>
      </c>
      <c r="BK25" s="36">
        <f>SUM(C25:BJ25)</f>
        <v>33.785522424857099</v>
      </c>
      <c r="BM25" s="37"/>
      <c r="BO25" s="37"/>
    </row>
    <row r="26" spans="1:67">
      <c r="A26" s="16"/>
      <c r="B26" s="29" t="s">
        <v>105</v>
      </c>
      <c r="C26" s="35">
        <v>0</v>
      </c>
      <c r="D26" s="35">
        <v>0.74371543770960002</v>
      </c>
      <c r="E26" s="35">
        <v>0</v>
      </c>
      <c r="F26" s="35">
        <v>0</v>
      </c>
      <c r="G26" s="35">
        <v>0</v>
      </c>
      <c r="H26" s="35">
        <v>0.78321404173350095</v>
      </c>
      <c r="I26" s="35">
        <v>2.9102420451601008</v>
      </c>
      <c r="J26" s="35">
        <v>0.34281040861269996</v>
      </c>
      <c r="K26" s="35">
        <v>0</v>
      </c>
      <c r="L26" s="35">
        <v>10.362413260158405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0.66177265308900035</v>
      </c>
      <c r="S26" s="35">
        <v>0.43373211993529998</v>
      </c>
      <c r="T26" s="35">
        <v>65.206509348318207</v>
      </c>
      <c r="U26" s="35">
        <v>0</v>
      </c>
      <c r="V26" s="35">
        <v>1.3294920639345003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1.4045608961879004</v>
      </c>
      <c r="AC26" s="35">
        <v>15.741871203030996</v>
      </c>
      <c r="AD26" s="35">
        <v>0</v>
      </c>
      <c r="AE26" s="35">
        <v>0</v>
      </c>
      <c r="AF26" s="35">
        <v>30.838477641186913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1.4973606801527994</v>
      </c>
      <c r="AM26" s="35">
        <v>2.6013016619672</v>
      </c>
      <c r="AN26" s="35">
        <v>16.866203896451399</v>
      </c>
      <c r="AO26" s="35">
        <v>0</v>
      </c>
      <c r="AP26" s="35">
        <v>11.188210896735999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2.3159626520438992</v>
      </c>
      <c r="AW26" s="35">
        <v>11.485650790772505</v>
      </c>
      <c r="AX26" s="35">
        <v>17.925330517999999</v>
      </c>
      <c r="AY26" s="35">
        <v>0</v>
      </c>
      <c r="AZ26" s="35">
        <v>14.883490818054911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0.73600061254169991</v>
      </c>
      <c r="BG26" s="35">
        <v>3.7443810871281999</v>
      </c>
      <c r="BH26" s="35">
        <v>4.0879364439676005</v>
      </c>
      <c r="BI26" s="35">
        <v>0</v>
      </c>
      <c r="BJ26" s="35">
        <v>5.094814011707502</v>
      </c>
      <c r="BK26" s="36">
        <f>SUM(C26:BJ26)</f>
        <v>223.18545518858085</v>
      </c>
      <c r="BL26" s="37"/>
      <c r="BN26" s="37"/>
    </row>
    <row r="27" spans="1:67">
      <c r="A27" s="16"/>
      <c r="B27" s="21" t="s">
        <v>90</v>
      </c>
      <c r="C27" s="33">
        <f>SUM(C23:C26)</f>
        <v>0</v>
      </c>
      <c r="D27" s="33">
        <f t="shared" ref="D27:BJ27" si="7">SUM(D23:D26)</f>
        <v>10.713521344483599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1.246309368406501</v>
      </c>
      <c r="I27" s="33">
        <f t="shared" si="7"/>
        <v>3.0650353710954006</v>
      </c>
      <c r="J27" s="33">
        <f t="shared" si="7"/>
        <v>1.2285835222899997</v>
      </c>
      <c r="K27" s="33">
        <f t="shared" si="7"/>
        <v>0</v>
      </c>
      <c r="L27" s="33">
        <f t="shared" si="7"/>
        <v>14.778221265253805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1.1139867839881004</v>
      </c>
      <c r="S27" s="33">
        <f t="shared" si="7"/>
        <v>0.4417198476127</v>
      </c>
      <c r="T27" s="33">
        <f t="shared" si="7"/>
        <v>65.648767634156911</v>
      </c>
      <c r="U27" s="33">
        <f t="shared" si="7"/>
        <v>0</v>
      </c>
      <c r="V27" s="33">
        <f t="shared" si="7"/>
        <v>1.4794236198376003</v>
      </c>
      <c r="W27" s="33">
        <f t="shared" si="7"/>
        <v>0</v>
      </c>
      <c r="X27" s="33">
        <f t="shared" si="7"/>
        <v>0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5.7926273413215004</v>
      </c>
      <c r="AC27" s="33">
        <f t="shared" si="7"/>
        <v>20.523707944643196</v>
      </c>
      <c r="AD27" s="33">
        <f t="shared" si="7"/>
        <v>0.30886792380639999</v>
      </c>
      <c r="AE27" s="33">
        <f t="shared" si="7"/>
        <v>0</v>
      </c>
      <c r="AF27" s="33">
        <f t="shared" si="7"/>
        <v>41.319664236148412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5.1860530712193995</v>
      </c>
      <c r="AM27" s="33">
        <f t="shared" si="7"/>
        <v>9.8461722931922999</v>
      </c>
      <c r="AN27" s="33">
        <f t="shared" si="7"/>
        <v>24.922680300031899</v>
      </c>
      <c r="AO27" s="33">
        <f t="shared" si="7"/>
        <v>0</v>
      </c>
      <c r="AP27" s="33">
        <f t="shared" si="7"/>
        <v>16.885946898376499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6.5522532402765012</v>
      </c>
      <c r="AW27" s="33">
        <f t="shared" si="7"/>
        <v>45.006587884480702</v>
      </c>
      <c r="AX27" s="33">
        <f t="shared" si="7"/>
        <v>19.468974994032198</v>
      </c>
      <c r="AY27" s="33">
        <f t="shared" si="7"/>
        <v>0</v>
      </c>
      <c r="AZ27" s="33">
        <f t="shared" si="7"/>
        <v>27.259839825951715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1.5462893653070005</v>
      </c>
      <c r="BG27" s="33">
        <f t="shared" si="7"/>
        <v>4.3761806027732</v>
      </c>
      <c r="BH27" s="33">
        <f t="shared" si="7"/>
        <v>5.4019756639353007</v>
      </c>
      <c r="BI27" s="33">
        <f t="shared" si="7"/>
        <v>0</v>
      </c>
      <c r="BJ27" s="33">
        <f t="shared" si="7"/>
        <v>6.7370304102548024</v>
      </c>
      <c r="BK27" s="33">
        <f>SUM(BK23:BK26)</f>
        <v>340.85042075287566</v>
      </c>
    </row>
    <row r="28" spans="1:67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219.21028198983788</v>
      </c>
      <c r="E28" s="33">
        <f t="shared" si="8"/>
        <v>0</v>
      </c>
      <c r="F28" s="33">
        <f t="shared" si="8"/>
        <v>0</v>
      </c>
      <c r="G28" s="33">
        <f t="shared" si="8"/>
        <v>0</v>
      </c>
      <c r="H28" s="33">
        <f t="shared" si="8"/>
        <v>5.654665902962698</v>
      </c>
      <c r="I28" s="33">
        <f t="shared" si="8"/>
        <v>366.18681177812459</v>
      </c>
      <c r="J28" s="33">
        <f t="shared" si="8"/>
        <v>287.30271808070819</v>
      </c>
      <c r="K28" s="33">
        <f t="shared" si="8"/>
        <v>0</v>
      </c>
      <c r="L28" s="33">
        <f t="shared" si="8"/>
        <v>101.20776272740355</v>
      </c>
      <c r="M28" s="33">
        <f t="shared" si="8"/>
        <v>0</v>
      </c>
      <c r="N28" s="33">
        <f t="shared" si="8"/>
        <v>0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3.9262853395446022</v>
      </c>
      <c r="S28" s="33">
        <f t="shared" si="8"/>
        <v>506.48401363349535</v>
      </c>
      <c r="T28" s="33">
        <f t="shared" si="8"/>
        <v>227.94537724886453</v>
      </c>
      <c r="U28" s="33">
        <f t="shared" si="8"/>
        <v>0</v>
      </c>
      <c r="V28" s="33">
        <f t="shared" si="8"/>
        <v>11.465336666928801</v>
      </c>
      <c r="W28" s="33">
        <f t="shared" si="8"/>
        <v>0</v>
      </c>
      <c r="X28" s="33">
        <f t="shared" si="8"/>
        <v>0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10.078681608070699</v>
      </c>
      <c r="AC28" s="33">
        <f t="shared" si="8"/>
        <v>104.91133811531452</v>
      </c>
      <c r="AD28" s="33">
        <f t="shared" si="8"/>
        <v>11.887633874741597</v>
      </c>
      <c r="AE28" s="33">
        <f t="shared" si="8"/>
        <v>0</v>
      </c>
      <c r="AF28" s="33">
        <f t="shared" si="8"/>
        <v>143.81512520864123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9.5574784578647982</v>
      </c>
      <c r="AM28" s="33">
        <f t="shared" si="9"/>
        <v>52.281265022512201</v>
      </c>
      <c r="AN28" s="33">
        <f t="shared" si="9"/>
        <v>362.49761063999762</v>
      </c>
      <c r="AO28" s="33">
        <f t="shared" si="9"/>
        <v>0</v>
      </c>
      <c r="AP28" s="33">
        <f t="shared" si="9"/>
        <v>53.571590632163435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12.31297498621551</v>
      </c>
      <c r="AW28" s="33">
        <f t="shared" si="9"/>
        <v>89.877094935574291</v>
      </c>
      <c r="AX28" s="33">
        <f t="shared" si="9"/>
        <v>30.339638780225297</v>
      </c>
      <c r="AY28" s="33">
        <f t="shared" si="9"/>
        <v>0</v>
      </c>
      <c r="AZ28" s="33">
        <f t="shared" si="9"/>
        <v>64.766893975072193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3.1191190864214988</v>
      </c>
      <c r="BG28" s="33">
        <f t="shared" si="9"/>
        <v>5.2440005699662997</v>
      </c>
      <c r="BH28" s="33">
        <f t="shared" si="9"/>
        <v>22.343781326418899</v>
      </c>
      <c r="BI28" s="33">
        <f t="shared" si="9"/>
        <v>0</v>
      </c>
      <c r="BJ28" s="33">
        <f t="shared" si="9"/>
        <v>8.7129270614784033</v>
      </c>
      <c r="BK28" s="33">
        <f t="shared" si="9"/>
        <v>2714.7004076485482</v>
      </c>
    </row>
    <row r="29" spans="1:67" ht="3.75" customHeight="1">
      <c r="A29" s="16"/>
      <c r="B29" s="23"/>
      <c r="C29" s="74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6"/>
    </row>
    <row r="30" spans="1:67">
      <c r="A30" s="16" t="s">
        <v>1</v>
      </c>
      <c r="B30" s="19" t="s">
        <v>7</v>
      </c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6"/>
    </row>
    <row r="31" spans="1:67" s="4" customFormat="1">
      <c r="A31" s="16" t="s">
        <v>76</v>
      </c>
      <c r="B31" s="20" t="s">
        <v>2</v>
      </c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</row>
    <row r="32" spans="1:67" s="43" customFormat="1">
      <c r="A32" s="40"/>
      <c r="B32" s="41" t="s">
        <v>106</v>
      </c>
      <c r="C32" s="35">
        <v>0</v>
      </c>
      <c r="D32" s="35">
        <v>0.78869974080640004</v>
      </c>
      <c r="E32" s="35">
        <v>0</v>
      </c>
      <c r="F32" s="35">
        <v>0</v>
      </c>
      <c r="G32" s="35">
        <v>0</v>
      </c>
      <c r="H32" s="35">
        <v>15.07661646182734</v>
      </c>
      <c r="I32" s="35">
        <v>0.48633380996579978</v>
      </c>
      <c r="J32" s="35">
        <v>0</v>
      </c>
      <c r="K32" s="35">
        <v>0</v>
      </c>
      <c r="L32" s="35">
        <v>2.1852313855776986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10.645226078523551</v>
      </c>
      <c r="S32" s="35">
        <v>0.50276410041780006</v>
      </c>
      <c r="T32" s="35">
        <v>0</v>
      </c>
      <c r="U32" s="35">
        <v>0</v>
      </c>
      <c r="V32" s="35">
        <v>0.67212878325670022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78.110351591487046</v>
      </c>
      <c r="AC32" s="35">
        <v>3.7288106078306025</v>
      </c>
      <c r="AD32" s="35">
        <v>0</v>
      </c>
      <c r="AE32" s="35">
        <v>0</v>
      </c>
      <c r="AF32" s="35">
        <v>21.739480966851819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70.090910361730778</v>
      </c>
      <c r="AM32" s="35">
        <v>2.2587472756395992</v>
      </c>
      <c r="AN32" s="35">
        <v>0</v>
      </c>
      <c r="AO32" s="35">
        <v>0</v>
      </c>
      <c r="AP32" s="35">
        <v>11.350957985468908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234.84186459031309</v>
      </c>
      <c r="AW32" s="35">
        <v>18.905667110315303</v>
      </c>
      <c r="AX32" s="35">
        <v>0</v>
      </c>
      <c r="AY32" s="35">
        <v>0</v>
      </c>
      <c r="AZ32" s="35">
        <v>49.049724861903343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48.799781357321301</v>
      </c>
      <c r="BG32" s="35">
        <v>2.6936867512187983</v>
      </c>
      <c r="BH32" s="35">
        <v>0</v>
      </c>
      <c r="BI32" s="35">
        <v>0</v>
      </c>
      <c r="BJ32" s="35">
        <v>4.3990384513822001</v>
      </c>
      <c r="BK32" s="42">
        <f>SUM(C32:BJ32)</f>
        <v>576.32602227183816</v>
      </c>
    </row>
    <row r="33" spans="1:67" s="4" customFormat="1">
      <c r="A33" s="16"/>
      <c r="B33" s="21" t="s">
        <v>85</v>
      </c>
      <c r="C33" s="33">
        <f>SUM(C32)</f>
        <v>0</v>
      </c>
      <c r="D33" s="33">
        <f t="shared" ref="D33:BJ33" si="10">SUM(D32)</f>
        <v>0.78869974080640004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15.07661646182734</v>
      </c>
      <c r="I33" s="33">
        <f t="shared" si="10"/>
        <v>0.48633380996579978</v>
      </c>
      <c r="J33" s="33">
        <f t="shared" si="10"/>
        <v>0</v>
      </c>
      <c r="K33" s="33">
        <f t="shared" si="10"/>
        <v>0</v>
      </c>
      <c r="L33" s="33">
        <f t="shared" si="10"/>
        <v>2.1852313855776986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10.645226078523551</v>
      </c>
      <c r="S33" s="33">
        <f t="shared" si="10"/>
        <v>0.50276410041780006</v>
      </c>
      <c r="T33" s="33">
        <f t="shared" si="10"/>
        <v>0</v>
      </c>
      <c r="U33" s="33">
        <f t="shared" si="10"/>
        <v>0</v>
      </c>
      <c r="V33" s="33">
        <f t="shared" si="10"/>
        <v>0.67212878325670022</v>
      </c>
      <c r="W33" s="33">
        <f t="shared" si="10"/>
        <v>0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78.110351591487046</v>
      </c>
      <c r="AC33" s="33">
        <f t="shared" si="10"/>
        <v>3.7288106078306025</v>
      </c>
      <c r="AD33" s="33">
        <f t="shared" si="10"/>
        <v>0</v>
      </c>
      <c r="AE33" s="33">
        <f t="shared" si="10"/>
        <v>0</v>
      </c>
      <c r="AF33" s="33">
        <f t="shared" si="10"/>
        <v>21.739480966851819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70.090910361730778</v>
      </c>
      <c r="AM33" s="33">
        <f t="shared" si="10"/>
        <v>2.2587472756395992</v>
      </c>
      <c r="AN33" s="33">
        <f t="shared" si="10"/>
        <v>0</v>
      </c>
      <c r="AO33" s="33">
        <f t="shared" si="10"/>
        <v>0</v>
      </c>
      <c r="AP33" s="33">
        <f t="shared" si="10"/>
        <v>11.350957985468908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234.84186459031309</v>
      </c>
      <c r="AW33" s="33">
        <f t="shared" si="10"/>
        <v>18.905667110315303</v>
      </c>
      <c r="AX33" s="33">
        <f t="shared" si="10"/>
        <v>0</v>
      </c>
      <c r="AY33" s="33">
        <f t="shared" si="10"/>
        <v>0</v>
      </c>
      <c r="AZ33" s="33">
        <f t="shared" si="10"/>
        <v>49.049724861903343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48.799781357321301</v>
      </c>
      <c r="BG33" s="33">
        <f t="shared" si="10"/>
        <v>2.6936867512187983</v>
      </c>
      <c r="BH33" s="33">
        <f t="shared" si="10"/>
        <v>0</v>
      </c>
      <c r="BI33" s="33">
        <f t="shared" si="10"/>
        <v>0</v>
      </c>
      <c r="BJ33" s="33">
        <f t="shared" si="10"/>
        <v>4.3990384513822001</v>
      </c>
      <c r="BK33" s="33">
        <f>SUM(BK32)</f>
        <v>576.32602227183816</v>
      </c>
    </row>
    <row r="34" spans="1:67">
      <c r="A34" s="16" t="s">
        <v>77</v>
      </c>
      <c r="B34" s="20" t="s">
        <v>15</v>
      </c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6"/>
    </row>
    <row r="35" spans="1:67">
      <c r="A35" s="16"/>
      <c r="B35" s="29" t="s">
        <v>107</v>
      </c>
      <c r="C35" s="35">
        <v>0</v>
      </c>
      <c r="D35" s="35">
        <v>0.76644998351609994</v>
      </c>
      <c r="E35" s="35">
        <v>0</v>
      </c>
      <c r="F35" s="35">
        <v>0</v>
      </c>
      <c r="G35" s="35">
        <v>0</v>
      </c>
      <c r="H35" s="35">
        <v>5.0001839199973075</v>
      </c>
      <c r="I35" s="35">
        <v>1.1876112231286</v>
      </c>
      <c r="J35" s="35">
        <v>0</v>
      </c>
      <c r="K35" s="35">
        <v>0</v>
      </c>
      <c r="L35" s="35">
        <v>3.2480452804817999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2.0049425917836032</v>
      </c>
      <c r="S35" s="35">
        <v>3.4511138612800002E-2</v>
      </c>
      <c r="T35" s="35">
        <v>0</v>
      </c>
      <c r="U35" s="35">
        <v>0</v>
      </c>
      <c r="V35" s="35">
        <v>0.75439226896620015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36.765135002378003</v>
      </c>
      <c r="AC35" s="35">
        <v>1.4991364909015998</v>
      </c>
      <c r="AD35" s="35">
        <v>2.6022898607418998</v>
      </c>
      <c r="AE35" s="35">
        <v>0</v>
      </c>
      <c r="AF35" s="35">
        <v>18.191300099689197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34.87624924102272</v>
      </c>
      <c r="AM35" s="35">
        <v>0.28127356999909997</v>
      </c>
      <c r="AN35" s="35">
        <v>3.2688996128999999E-3</v>
      </c>
      <c r="AO35" s="35">
        <v>0</v>
      </c>
      <c r="AP35" s="35">
        <v>6.1752989379259988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102.03598682216106</v>
      </c>
      <c r="AW35" s="35">
        <v>12.105751948155209</v>
      </c>
      <c r="AX35" s="35">
        <v>0</v>
      </c>
      <c r="AY35" s="35">
        <v>0</v>
      </c>
      <c r="AZ35" s="35">
        <v>60.870827386098838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19.63205323105559</v>
      </c>
      <c r="BG35" s="35">
        <v>5.8951892684506992</v>
      </c>
      <c r="BH35" s="35">
        <v>0</v>
      </c>
      <c r="BI35" s="35">
        <v>0</v>
      </c>
      <c r="BJ35" s="35">
        <v>4.9892985748987995</v>
      </c>
      <c r="BK35" s="36">
        <f>SUM(C35:BJ35)</f>
        <v>318.91919573957802</v>
      </c>
      <c r="BM35" s="37"/>
      <c r="BO35" s="37"/>
    </row>
    <row r="36" spans="1:67">
      <c r="A36" s="16"/>
      <c r="B36" s="29" t="s">
        <v>126</v>
      </c>
      <c r="C36" s="35">
        <v>0</v>
      </c>
      <c r="D36" s="35">
        <v>0.56257035409669998</v>
      </c>
      <c r="E36" s="35">
        <v>0</v>
      </c>
      <c r="F36" s="35">
        <v>0</v>
      </c>
      <c r="G36" s="35">
        <v>0</v>
      </c>
      <c r="H36" s="35">
        <v>0.29179876431770002</v>
      </c>
      <c r="I36" s="35">
        <v>0</v>
      </c>
      <c r="J36" s="35">
        <v>0</v>
      </c>
      <c r="K36" s="35">
        <v>0</v>
      </c>
      <c r="L36" s="35">
        <v>0.48504994516049987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0.21533538709280003</v>
      </c>
      <c r="S36" s="35">
        <v>3.5234259806399999E-2</v>
      </c>
      <c r="T36" s="35">
        <v>0</v>
      </c>
      <c r="U36" s="35">
        <v>0</v>
      </c>
      <c r="V36" s="35">
        <v>0.16116833919330001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19.996928359169218</v>
      </c>
      <c r="AC36" s="35">
        <v>3.1247059925778005</v>
      </c>
      <c r="AD36" s="35">
        <v>0</v>
      </c>
      <c r="AE36" s="35">
        <v>0</v>
      </c>
      <c r="AF36" s="35">
        <v>27.54821855323366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21.074839842643627</v>
      </c>
      <c r="AM36" s="35">
        <v>1.7847264357403996</v>
      </c>
      <c r="AN36" s="35">
        <v>0</v>
      </c>
      <c r="AO36" s="35">
        <v>0</v>
      </c>
      <c r="AP36" s="35">
        <v>14.890076826307867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1.3677081262690998</v>
      </c>
      <c r="AW36" s="35">
        <v>0.63553453283850003</v>
      </c>
      <c r="AX36" s="35">
        <v>0</v>
      </c>
      <c r="AY36" s="35">
        <v>0</v>
      </c>
      <c r="AZ36" s="35">
        <v>1.3566841984826998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0.70596167972880253</v>
      </c>
      <c r="BG36" s="35">
        <v>4.2871929161200001E-2</v>
      </c>
      <c r="BH36" s="35">
        <v>0</v>
      </c>
      <c r="BI36" s="35">
        <v>0</v>
      </c>
      <c r="BJ36" s="35">
        <v>0.60869430764459997</v>
      </c>
      <c r="BK36" s="36">
        <f>SUM(C36:BJ36)</f>
        <v>94.888107833464844</v>
      </c>
      <c r="BM36" s="37"/>
      <c r="BO36" s="37"/>
    </row>
    <row r="37" spans="1:67">
      <c r="A37" s="16"/>
      <c r="B37" s="29" t="s">
        <v>117</v>
      </c>
      <c r="C37" s="35">
        <v>0</v>
      </c>
      <c r="D37" s="35">
        <v>0.53788147396770003</v>
      </c>
      <c r="E37" s="35">
        <v>0</v>
      </c>
      <c r="F37" s="35">
        <v>0</v>
      </c>
      <c r="G37" s="35">
        <v>0</v>
      </c>
      <c r="H37" s="35">
        <v>1.926664029035607</v>
      </c>
      <c r="I37" s="35">
        <v>1.1689905354699999E-2</v>
      </c>
      <c r="J37" s="35">
        <v>0</v>
      </c>
      <c r="K37" s="35">
        <v>0</v>
      </c>
      <c r="L37" s="35">
        <v>0.61486308509569998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1.5884833795542996</v>
      </c>
      <c r="S37" s="35">
        <v>1.2970903393223001</v>
      </c>
      <c r="T37" s="35">
        <v>0</v>
      </c>
      <c r="U37" s="35">
        <v>0</v>
      </c>
      <c r="V37" s="35">
        <v>0.32155758348329999</v>
      </c>
      <c r="W37" s="35">
        <v>0</v>
      </c>
      <c r="X37" s="35">
        <v>6.4516129000000008E-6</v>
      </c>
      <c r="Y37" s="35">
        <v>0</v>
      </c>
      <c r="Z37" s="35">
        <v>0</v>
      </c>
      <c r="AA37" s="35">
        <v>0</v>
      </c>
      <c r="AB37" s="35">
        <v>34.518377720493056</v>
      </c>
      <c r="AC37" s="35">
        <v>4.5670454205445052</v>
      </c>
      <c r="AD37" s="35">
        <v>0</v>
      </c>
      <c r="AE37" s="35">
        <v>0</v>
      </c>
      <c r="AF37" s="35">
        <v>37.892604274374214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43.902417322505677</v>
      </c>
      <c r="AM37" s="35">
        <v>4.361029571803102</v>
      </c>
      <c r="AN37" s="35">
        <v>0.1144870967741</v>
      </c>
      <c r="AO37" s="35">
        <v>0</v>
      </c>
      <c r="AP37" s="35">
        <v>26.2986200750608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8.5640803987252525</v>
      </c>
      <c r="AW37" s="35">
        <v>0.78181723509529999</v>
      </c>
      <c r="AX37" s="35">
        <v>0</v>
      </c>
      <c r="AY37" s="35">
        <v>0</v>
      </c>
      <c r="AZ37" s="35">
        <v>6.510446113123403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4.3158550094568948</v>
      </c>
      <c r="BG37" s="35">
        <v>0.53191399429019992</v>
      </c>
      <c r="BH37" s="35">
        <v>0</v>
      </c>
      <c r="BI37" s="35">
        <v>0</v>
      </c>
      <c r="BJ37" s="35">
        <v>2.3541051683843999</v>
      </c>
      <c r="BK37" s="36">
        <f>SUM(C37:BJ37)</f>
        <v>181.0110356480574</v>
      </c>
      <c r="BM37" s="37"/>
      <c r="BO37" s="37"/>
    </row>
    <row r="38" spans="1:67">
      <c r="A38" s="16"/>
      <c r="B38" s="29" t="s">
        <v>124</v>
      </c>
      <c r="C38" s="35">
        <v>0</v>
      </c>
      <c r="D38" s="35">
        <v>0.58766338261289996</v>
      </c>
      <c r="E38" s="35">
        <v>0</v>
      </c>
      <c r="F38" s="35">
        <v>0</v>
      </c>
      <c r="G38" s="35">
        <v>0</v>
      </c>
      <c r="H38" s="35">
        <v>1.4311183304303006</v>
      </c>
      <c r="I38" s="35">
        <v>5.8883870967000006E-3</v>
      </c>
      <c r="J38" s="35">
        <v>0</v>
      </c>
      <c r="K38" s="35">
        <v>0</v>
      </c>
      <c r="L38" s="35">
        <v>1.8681819622567999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0.8939651998530983</v>
      </c>
      <c r="S38" s="35">
        <v>0</v>
      </c>
      <c r="T38" s="35">
        <v>0</v>
      </c>
      <c r="U38" s="35">
        <v>0</v>
      </c>
      <c r="V38" s="35">
        <v>0.1838250661611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24.797897811161473</v>
      </c>
      <c r="AC38" s="35">
        <v>4.278451128060798</v>
      </c>
      <c r="AD38" s="35">
        <v>0</v>
      </c>
      <c r="AE38" s="35">
        <v>0</v>
      </c>
      <c r="AF38" s="35">
        <v>29.880699420647051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25.611694454768369</v>
      </c>
      <c r="AM38" s="35">
        <v>2.9514912815135017</v>
      </c>
      <c r="AN38" s="35">
        <v>0</v>
      </c>
      <c r="AO38" s="35">
        <v>0</v>
      </c>
      <c r="AP38" s="35">
        <v>14.382908313337992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6.3385931210892199</v>
      </c>
      <c r="AW38" s="35">
        <v>0.36509807538620004</v>
      </c>
      <c r="AX38" s="35">
        <v>0</v>
      </c>
      <c r="AY38" s="35">
        <v>0</v>
      </c>
      <c r="AZ38" s="35">
        <v>4.7502372843825995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4.0453792843285568</v>
      </c>
      <c r="BG38" s="35">
        <v>0.1664613689352</v>
      </c>
      <c r="BH38" s="35">
        <v>0</v>
      </c>
      <c r="BI38" s="35">
        <v>0</v>
      </c>
      <c r="BJ38" s="35">
        <v>1.7072573794174</v>
      </c>
      <c r="BK38" s="36">
        <f t="shared" ref="BK38:BK41" si="11">SUM(C38:BJ38)</f>
        <v>124.24681125143927</v>
      </c>
      <c r="BM38" s="37"/>
      <c r="BO38" s="37"/>
    </row>
    <row r="39" spans="1:67">
      <c r="A39" s="16"/>
      <c r="B39" s="29" t="s">
        <v>127</v>
      </c>
      <c r="C39" s="35">
        <v>0</v>
      </c>
      <c r="D39" s="35">
        <v>0.39446820799999999</v>
      </c>
      <c r="E39" s="35">
        <v>0</v>
      </c>
      <c r="F39" s="35">
        <v>0</v>
      </c>
      <c r="G39" s="35">
        <v>0</v>
      </c>
      <c r="H39" s="35">
        <v>0.18036357754420018</v>
      </c>
      <c r="I39" s="35">
        <v>5.4951612903000003E-3</v>
      </c>
      <c r="J39" s="35">
        <v>0</v>
      </c>
      <c r="K39" s="35">
        <v>0</v>
      </c>
      <c r="L39" s="35">
        <v>3.6808522354800005E-2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0.22286420383390029</v>
      </c>
      <c r="S39" s="35">
        <v>6.2161959031E-3</v>
      </c>
      <c r="T39" s="35">
        <v>0</v>
      </c>
      <c r="U39" s="35">
        <v>0</v>
      </c>
      <c r="V39" s="35">
        <v>8.6823548386899999E-2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5.8817749064143738</v>
      </c>
      <c r="AC39" s="35">
        <v>1.027746774193</v>
      </c>
      <c r="AD39" s="35">
        <v>0</v>
      </c>
      <c r="AE39" s="35">
        <v>0</v>
      </c>
      <c r="AF39" s="35">
        <v>7.8854044308625131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6.7190636184538484</v>
      </c>
      <c r="AM39" s="35">
        <v>0.93083298477330001</v>
      </c>
      <c r="AN39" s="35">
        <v>0</v>
      </c>
      <c r="AO39" s="35">
        <v>0</v>
      </c>
      <c r="AP39" s="35">
        <v>4.9296613822836983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1.1680970164974087</v>
      </c>
      <c r="AW39" s="35">
        <v>3.9844272322400003E-2</v>
      </c>
      <c r="AX39" s="35">
        <v>0</v>
      </c>
      <c r="AY39" s="35">
        <v>0</v>
      </c>
      <c r="AZ39" s="35">
        <v>1.2111250156116999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0.49934364392529984</v>
      </c>
      <c r="BG39" s="35">
        <v>1.0818387096699999E-2</v>
      </c>
      <c r="BH39" s="35">
        <v>0</v>
      </c>
      <c r="BI39" s="35">
        <v>0</v>
      </c>
      <c r="BJ39" s="35">
        <v>0.21810462822529997</v>
      </c>
      <c r="BK39" s="36">
        <f t="shared" si="11"/>
        <v>31.454856477972744</v>
      </c>
      <c r="BM39" s="37"/>
      <c r="BO39" s="37"/>
    </row>
    <row r="40" spans="1:67">
      <c r="A40" s="16"/>
      <c r="B40" s="29" t="s">
        <v>108</v>
      </c>
      <c r="C40" s="35">
        <v>0</v>
      </c>
      <c r="D40" s="35">
        <v>0.74468212432250003</v>
      </c>
      <c r="E40" s="35">
        <v>0</v>
      </c>
      <c r="F40" s="35">
        <v>0</v>
      </c>
      <c r="G40" s="35">
        <v>0</v>
      </c>
      <c r="H40" s="35">
        <v>5.9891860501116021</v>
      </c>
      <c r="I40" s="35">
        <v>3.9138427065796004</v>
      </c>
      <c r="J40" s="35">
        <v>0</v>
      </c>
      <c r="K40" s="35">
        <v>0</v>
      </c>
      <c r="L40" s="35">
        <v>1.9618485811589002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3.1613874472184018</v>
      </c>
      <c r="S40" s="35">
        <v>3.7442522869675998</v>
      </c>
      <c r="T40" s="35">
        <v>0</v>
      </c>
      <c r="U40" s="35">
        <v>0</v>
      </c>
      <c r="V40" s="35">
        <v>1.0239015443208999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74.477434509252433</v>
      </c>
      <c r="AC40" s="35">
        <v>6.880986609480999</v>
      </c>
      <c r="AD40" s="35">
        <v>2.7474753059677002</v>
      </c>
      <c r="AE40" s="35">
        <v>0</v>
      </c>
      <c r="AF40" s="35">
        <v>26.772138972458972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74.985431760954569</v>
      </c>
      <c r="AM40" s="35">
        <v>1.3611577862565993</v>
      </c>
      <c r="AN40" s="35">
        <v>0</v>
      </c>
      <c r="AO40" s="35">
        <v>0</v>
      </c>
      <c r="AP40" s="35">
        <v>13.791369729434891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81.259839554165509</v>
      </c>
      <c r="AW40" s="35">
        <v>6.1259440444462019</v>
      </c>
      <c r="AX40" s="35">
        <v>0</v>
      </c>
      <c r="AY40" s="35">
        <v>0</v>
      </c>
      <c r="AZ40" s="35">
        <v>37.604916450492695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18.9821068814211</v>
      </c>
      <c r="BG40" s="35">
        <v>0.33241023070900011</v>
      </c>
      <c r="BH40" s="35">
        <v>0</v>
      </c>
      <c r="BI40" s="35">
        <v>0</v>
      </c>
      <c r="BJ40" s="35">
        <v>3.3520801069317026</v>
      </c>
      <c r="BK40" s="36">
        <f t="shared" ref="BK40" si="12">SUM(C40:BJ40)</f>
        <v>369.21239268265185</v>
      </c>
      <c r="BM40" s="37"/>
      <c r="BO40" s="37"/>
    </row>
    <row r="41" spans="1:67">
      <c r="A41" s="16"/>
      <c r="B41" s="29" t="s">
        <v>125</v>
      </c>
      <c r="C41" s="35">
        <v>0</v>
      </c>
      <c r="D41" s="35">
        <v>0.54439508116119995</v>
      </c>
      <c r="E41" s="35">
        <v>0</v>
      </c>
      <c r="F41" s="35">
        <v>0</v>
      </c>
      <c r="G41" s="35">
        <v>0</v>
      </c>
      <c r="H41" s="35">
        <v>0.54957856982950082</v>
      </c>
      <c r="I41" s="35">
        <v>4.3638709677399995E-2</v>
      </c>
      <c r="J41" s="35">
        <v>0</v>
      </c>
      <c r="K41" s="35">
        <v>0</v>
      </c>
      <c r="L41" s="35">
        <v>0.82605958654749989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0.51929164982970033</v>
      </c>
      <c r="S41" s="35">
        <v>0</v>
      </c>
      <c r="T41" s="35">
        <v>0</v>
      </c>
      <c r="U41" s="35">
        <v>0</v>
      </c>
      <c r="V41" s="35">
        <v>0.33654126961239994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22.546187709950253</v>
      </c>
      <c r="AC41" s="35">
        <v>4.5202385232234041</v>
      </c>
      <c r="AD41" s="35">
        <v>0</v>
      </c>
      <c r="AE41" s="35">
        <v>0</v>
      </c>
      <c r="AF41" s="35">
        <v>32.691955865879976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27.28674721928639</v>
      </c>
      <c r="AM41" s="35">
        <v>5.007234326610706</v>
      </c>
      <c r="AN41" s="35">
        <v>0</v>
      </c>
      <c r="AO41" s="35">
        <v>0</v>
      </c>
      <c r="AP41" s="35">
        <v>22.219470856496024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3.2403142311889996</v>
      </c>
      <c r="AW41" s="35">
        <v>0.54322598638680009</v>
      </c>
      <c r="AX41" s="35">
        <v>0</v>
      </c>
      <c r="AY41" s="35">
        <v>0</v>
      </c>
      <c r="AZ41" s="35">
        <v>1.4330609611280001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1.4616942634643937</v>
      </c>
      <c r="BG41" s="35">
        <v>0.53791722580629997</v>
      </c>
      <c r="BH41" s="35">
        <v>5.3206451612899996E-2</v>
      </c>
      <c r="BI41" s="35">
        <v>0</v>
      </c>
      <c r="BJ41" s="35">
        <v>0.64295804009580015</v>
      </c>
      <c r="BK41" s="36">
        <f t="shared" si="11"/>
        <v>125.00371652778766</v>
      </c>
      <c r="BM41" s="37"/>
      <c r="BO41" s="37"/>
    </row>
    <row r="42" spans="1:67">
      <c r="A42" s="16"/>
      <c r="B42" s="29" t="s">
        <v>128</v>
      </c>
      <c r="C42" s="35">
        <v>0</v>
      </c>
      <c r="D42" s="35">
        <v>0.56876905809669998</v>
      </c>
      <c r="E42" s="35">
        <v>0</v>
      </c>
      <c r="F42" s="35">
        <v>0</v>
      </c>
      <c r="G42" s="35">
        <v>0</v>
      </c>
      <c r="H42" s="35">
        <v>2.8974007098655101</v>
      </c>
      <c r="I42" s="35">
        <v>4.8156778902900002E-2</v>
      </c>
      <c r="J42" s="35">
        <v>0</v>
      </c>
      <c r="K42" s="35">
        <v>0</v>
      </c>
      <c r="L42" s="35">
        <v>0.69022294570860021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2.0110709123852004</v>
      </c>
      <c r="S42" s="35">
        <v>3.3209438677100002E-2</v>
      </c>
      <c r="T42" s="35">
        <v>0</v>
      </c>
      <c r="U42" s="35">
        <v>0</v>
      </c>
      <c r="V42" s="35">
        <v>0.42263116903160003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46.854548657526678</v>
      </c>
      <c r="AC42" s="35">
        <v>5.0362107548983008</v>
      </c>
      <c r="AD42" s="35">
        <v>0</v>
      </c>
      <c r="AE42" s="35">
        <v>0</v>
      </c>
      <c r="AF42" s="35">
        <v>37.448915626410006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52.500716318492032</v>
      </c>
      <c r="AM42" s="35">
        <v>1.9719952582554998</v>
      </c>
      <c r="AN42" s="35">
        <v>0</v>
      </c>
      <c r="AO42" s="35">
        <v>0</v>
      </c>
      <c r="AP42" s="35">
        <v>18.335304025198717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10.112859387191163</v>
      </c>
      <c r="AW42" s="35">
        <v>2.2835387965465994</v>
      </c>
      <c r="AX42" s="35">
        <v>0</v>
      </c>
      <c r="AY42" s="35">
        <v>0</v>
      </c>
      <c r="AZ42" s="35">
        <v>5.1308550799947019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4.6916057642266198</v>
      </c>
      <c r="BG42" s="35">
        <v>7.4728013547799996E-2</v>
      </c>
      <c r="BH42" s="35">
        <v>0.49752153741929994</v>
      </c>
      <c r="BI42" s="35">
        <v>0</v>
      </c>
      <c r="BJ42" s="35">
        <v>1.7750935233198999</v>
      </c>
      <c r="BK42" s="36">
        <f>SUM(C42:BJ42)</f>
        <v>193.38535375569489</v>
      </c>
      <c r="BM42" s="37"/>
      <c r="BO42" s="37"/>
    </row>
    <row r="43" spans="1:67">
      <c r="A43" s="16"/>
      <c r="B43" s="29" t="s">
        <v>109</v>
      </c>
      <c r="C43" s="35">
        <v>0</v>
      </c>
      <c r="D43" s="35">
        <v>2.9589102410966999</v>
      </c>
      <c r="E43" s="35">
        <v>0</v>
      </c>
      <c r="F43" s="35">
        <v>0</v>
      </c>
      <c r="G43" s="35">
        <v>0</v>
      </c>
      <c r="H43" s="35">
        <v>3.176626095487201</v>
      </c>
      <c r="I43" s="35">
        <v>63.981217977612502</v>
      </c>
      <c r="J43" s="35">
        <v>0</v>
      </c>
      <c r="K43" s="35">
        <v>0</v>
      </c>
      <c r="L43" s="35">
        <v>2.7730385758687994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1.8253788457782021</v>
      </c>
      <c r="S43" s="35">
        <v>6.7497093843222986</v>
      </c>
      <c r="T43" s="35">
        <v>0</v>
      </c>
      <c r="U43" s="35">
        <v>0</v>
      </c>
      <c r="V43" s="35">
        <v>0.23075464003160001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19.976052636248994</v>
      </c>
      <c r="AC43" s="35">
        <v>2.5755337567069989</v>
      </c>
      <c r="AD43" s="35">
        <v>0.52940048383870009</v>
      </c>
      <c r="AE43" s="35">
        <v>0</v>
      </c>
      <c r="AF43" s="35">
        <v>7.8356320816409966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17.192681582241679</v>
      </c>
      <c r="AM43" s="35">
        <v>2.2384319063532989</v>
      </c>
      <c r="AN43" s="35">
        <v>0.38689007722579999</v>
      </c>
      <c r="AO43" s="35">
        <v>0</v>
      </c>
      <c r="AP43" s="35">
        <v>2.553947500255298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20.148906588165477</v>
      </c>
      <c r="AW43" s="35">
        <v>61.799385875578807</v>
      </c>
      <c r="AX43" s="35">
        <v>0</v>
      </c>
      <c r="AY43" s="35">
        <v>0</v>
      </c>
      <c r="AZ43" s="35">
        <v>5.6234407057390001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6.4579749313710755</v>
      </c>
      <c r="BG43" s="35">
        <v>8.2972945386899991E-2</v>
      </c>
      <c r="BH43" s="35">
        <v>0</v>
      </c>
      <c r="BI43" s="35">
        <v>0</v>
      </c>
      <c r="BJ43" s="35">
        <v>0.83786973190280001</v>
      </c>
      <c r="BK43" s="36">
        <f>SUM(C43:BJ43)</f>
        <v>229.93475656285315</v>
      </c>
      <c r="BM43" s="37"/>
      <c r="BO43" s="37"/>
    </row>
    <row r="44" spans="1:67">
      <c r="A44" s="16"/>
      <c r="B44" s="29" t="s">
        <v>110</v>
      </c>
      <c r="C44" s="35">
        <v>0</v>
      </c>
      <c r="D44" s="35">
        <v>0.77592971174189995</v>
      </c>
      <c r="E44" s="35">
        <v>0</v>
      </c>
      <c r="F44" s="35">
        <v>0</v>
      </c>
      <c r="G44" s="35">
        <v>0</v>
      </c>
      <c r="H44" s="35">
        <v>4.4793973821554918</v>
      </c>
      <c r="I44" s="35">
        <v>8.4224902257699991E-2</v>
      </c>
      <c r="J44" s="35">
        <v>0</v>
      </c>
      <c r="K44" s="35">
        <v>0</v>
      </c>
      <c r="L44" s="35">
        <v>1.6211233251275998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2.6076186067441998</v>
      </c>
      <c r="S44" s="35">
        <v>0</v>
      </c>
      <c r="T44" s="35">
        <v>0</v>
      </c>
      <c r="U44" s="35">
        <v>0</v>
      </c>
      <c r="V44" s="35">
        <v>0.11991756680599999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6.3733999638477705</v>
      </c>
      <c r="AC44" s="35">
        <v>0.19210746322559999</v>
      </c>
      <c r="AD44" s="35">
        <v>0</v>
      </c>
      <c r="AE44" s="35">
        <v>0</v>
      </c>
      <c r="AF44" s="35">
        <v>1.5896204366433999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4.7738933692358918</v>
      </c>
      <c r="AM44" s="35">
        <v>0.15703401148359997</v>
      </c>
      <c r="AN44" s="35">
        <v>0</v>
      </c>
      <c r="AO44" s="35">
        <v>0</v>
      </c>
      <c r="AP44" s="35">
        <v>0.67378684080570017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10.681909019242772</v>
      </c>
      <c r="AW44" s="35">
        <v>3.0928185225798006</v>
      </c>
      <c r="AX44" s="35">
        <v>0</v>
      </c>
      <c r="AY44" s="35">
        <v>0</v>
      </c>
      <c r="AZ44" s="35">
        <v>8.5306149245143015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2.7707925435221101</v>
      </c>
      <c r="BG44" s="35">
        <v>2.3953529959353999</v>
      </c>
      <c r="BH44" s="35">
        <v>0</v>
      </c>
      <c r="BI44" s="35">
        <v>0</v>
      </c>
      <c r="BJ44" s="35">
        <v>0.143911860516</v>
      </c>
      <c r="BK44" s="36">
        <f>SUM(C44:BJ44)</f>
        <v>51.063453446385239</v>
      </c>
      <c r="BM44" s="37"/>
      <c r="BO44" s="37"/>
    </row>
    <row r="45" spans="1:67">
      <c r="A45" s="16"/>
      <c r="B45" s="29" t="s">
        <v>118</v>
      </c>
      <c r="C45" s="45">
        <v>0</v>
      </c>
      <c r="D45" s="45">
        <v>0.49563775670959997</v>
      </c>
      <c r="E45" s="45">
        <v>0</v>
      </c>
      <c r="F45" s="45">
        <v>0</v>
      </c>
      <c r="G45" s="45">
        <v>0</v>
      </c>
      <c r="H45" s="45">
        <v>2.4064811625726032</v>
      </c>
      <c r="I45" s="45">
        <v>2.0971965580499997E-2</v>
      </c>
      <c r="J45" s="45">
        <v>0</v>
      </c>
      <c r="K45" s="45">
        <v>0</v>
      </c>
      <c r="L45" s="45">
        <v>2.9689295878694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1.9305046041228975</v>
      </c>
      <c r="S45" s="45">
        <v>0.18396650906430001</v>
      </c>
      <c r="T45" s="45">
        <v>0</v>
      </c>
      <c r="U45" s="45">
        <v>0</v>
      </c>
      <c r="V45" s="45">
        <v>0.69545463919280015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25.161766280698565</v>
      </c>
      <c r="AC45" s="45">
        <v>2.1029945588350989</v>
      </c>
      <c r="AD45" s="45">
        <v>0</v>
      </c>
      <c r="AE45" s="45">
        <v>0</v>
      </c>
      <c r="AF45" s="45">
        <v>19.210151857591562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35.153668589340761</v>
      </c>
      <c r="AM45" s="45">
        <v>1.5587178792557006</v>
      </c>
      <c r="AN45" s="45">
        <v>0</v>
      </c>
      <c r="AO45" s="45">
        <v>0</v>
      </c>
      <c r="AP45" s="45">
        <v>17.067225599786006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9.8392288619054824</v>
      </c>
      <c r="AW45" s="45">
        <v>0.57547144777320014</v>
      </c>
      <c r="AX45" s="45">
        <v>0</v>
      </c>
      <c r="AY45" s="45">
        <v>0</v>
      </c>
      <c r="AZ45" s="45">
        <v>4.5475624140270012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7.5454173225399774</v>
      </c>
      <c r="BG45" s="45">
        <v>0.21146348586990002</v>
      </c>
      <c r="BH45" s="45">
        <v>0</v>
      </c>
      <c r="BI45" s="45">
        <v>0</v>
      </c>
      <c r="BJ45" s="45">
        <v>1.6981850251274997</v>
      </c>
      <c r="BK45" s="36">
        <f>SUM(C45:BJ45)</f>
        <v>133.37379954786283</v>
      </c>
      <c r="BM45" s="37"/>
      <c r="BO45" s="37"/>
    </row>
    <row r="46" spans="1:67">
      <c r="A46" s="16"/>
      <c r="B46" s="21" t="s">
        <v>86</v>
      </c>
      <c r="C46" s="31">
        <f>SUM(C35:C45)</f>
        <v>0</v>
      </c>
      <c r="D46" s="31">
        <f t="shared" ref="D46:BK46" si="13">SUM(D35:D45)</f>
        <v>8.9373573753219997</v>
      </c>
      <c r="E46" s="31">
        <f t="shared" si="13"/>
        <v>0</v>
      </c>
      <c r="F46" s="31">
        <f t="shared" si="13"/>
        <v>0</v>
      </c>
      <c r="G46" s="31">
        <f t="shared" si="13"/>
        <v>0</v>
      </c>
      <c r="H46" s="31">
        <f t="shared" si="13"/>
        <v>28.328798591347024</v>
      </c>
      <c r="I46" s="31">
        <f t="shared" si="13"/>
        <v>69.302737717480909</v>
      </c>
      <c r="J46" s="31">
        <f t="shared" si="13"/>
        <v>0</v>
      </c>
      <c r="K46" s="31">
        <f t="shared" si="13"/>
        <v>0</v>
      </c>
      <c r="L46" s="31">
        <f t="shared" si="13"/>
        <v>17.094171397630397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16.980842828196305</v>
      </c>
      <c r="S46" s="31">
        <f t="shared" si="13"/>
        <v>12.084189552675898</v>
      </c>
      <c r="T46" s="31">
        <f t="shared" si="13"/>
        <v>0</v>
      </c>
      <c r="U46" s="31">
        <f t="shared" si="13"/>
        <v>0</v>
      </c>
      <c r="V46" s="31">
        <f t="shared" si="13"/>
        <v>4.3369676351860997</v>
      </c>
      <c r="W46" s="31">
        <f t="shared" si="13"/>
        <v>0</v>
      </c>
      <c r="X46" s="31">
        <f t="shared" si="13"/>
        <v>6.4516129000000008E-6</v>
      </c>
      <c r="Y46" s="31">
        <f t="shared" si="13"/>
        <v>0</v>
      </c>
      <c r="Z46" s="31">
        <f t="shared" si="13"/>
        <v>0</v>
      </c>
      <c r="AA46" s="31">
        <f t="shared" si="13"/>
        <v>0</v>
      </c>
      <c r="AB46" s="31">
        <f t="shared" si="13"/>
        <v>317.34950355714079</v>
      </c>
      <c r="AC46" s="31">
        <f t="shared" si="13"/>
        <v>35.805157472648098</v>
      </c>
      <c r="AD46" s="31">
        <f t="shared" si="13"/>
        <v>5.8791656505483001</v>
      </c>
      <c r="AE46" s="31">
        <f t="shared" si="13"/>
        <v>0</v>
      </c>
      <c r="AF46" s="31">
        <f t="shared" si="13"/>
        <v>246.94664161943155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344.07740331894558</v>
      </c>
      <c r="AM46" s="31">
        <f t="shared" si="13"/>
        <v>22.603925012044805</v>
      </c>
      <c r="AN46" s="31">
        <f t="shared" si="13"/>
        <v>0.50464607361280001</v>
      </c>
      <c r="AO46" s="31">
        <f t="shared" si="13"/>
        <v>0</v>
      </c>
      <c r="AP46" s="31">
        <f t="shared" si="13"/>
        <v>141.317670086893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254.75752312660143</v>
      </c>
      <c r="AW46" s="31">
        <f t="shared" si="13"/>
        <v>88.348430737109013</v>
      </c>
      <c r="AX46" s="31">
        <f t="shared" si="13"/>
        <v>0</v>
      </c>
      <c r="AY46" s="31">
        <f t="shared" si="13"/>
        <v>0</v>
      </c>
      <c r="AZ46" s="31">
        <f t="shared" si="13"/>
        <v>137.56977053359495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71.108184555040424</v>
      </c>
      <c r="BG46" s="31">
        <f t="shared" si="13"/>
        <v>10.282099845189297</v>
      </c>
      <c r="BH46" s="31">
        <f t="shared" si="13"/>
        <v>0.55072798903219988</v>
      </c>
      <c r="BI46" s="31">
        <f t="shared" si="13"/>
        <v>0</v>
      </c>
      <c r="BJ46" s="31">
        <f t="shared" si="13"/>
        <v>18.327558346464205</v>
      </c>
      <c r="BK46" s="33">
        <f t="shared" si="13"/>
        <v>1852.4934794737478</v>
      </c>
    </row>
    <row r="47" spans="1:67">
      <c r="A47" s="16"/>
      <c r="B47" s="22" t="s">
        <v>84</v>
      </c>
      <c r="C47" s="31">
        <f>C33+C46</f>
        <v>0</v>
      </c>
      <c r="D47" s="31">
        <f t="shared" ref="D47:BJ47" si="14">D33+D46</f>
        <v>9.7260571161284002</v>
      </c>
      <c r="E47" s="31">
        <f t="shared" si="14"/>
        <v>0</v>
      </c>
      <c r="F47" s="31">
        <f t="shared" si="14"/>
        <v>0</v>
      </c>
      <c r="G47" s="31">
        <f t="shared" si="14"/>
        <v>0</v>
      </c>
      <c r="H47" s="31">
        <f t="shared" si="14"/>
        <v>43.405415053174366</v>
      </c>
      <c r="I47" s="31">
        <f t="shared" si="14"/>
        <v>69.789071527446708</v>
      </c>
      <c r="J47" s="31">
        <f t="shared" si="14"/>
        <v>0</v>
      </c>
      <c r="K47" s="31">
        <f t="shared" si="14"/>
        <v>0</v>
      </c>
      <c r="L47" s="31">
        <f t="shared" si="14"/>
        <v>19.279402783208095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27.626068906719858</v>
      </c>
      <c r="S47" s="31">
        <f t="shared" si="14"/>
        <v>12.586953653093698</v>
      </c>
      <c r="T47" s="31">
        <f t="shared" si="14"/>
        <v>0</v>
      </c>
      <c r="U47" s="31">
        <f t="shared" si="14"/>
        <v>0</v>
      </c>
      <c r="V47" s="31">
        <f t="shared" si="14"/>
        <v>5.0090964184428</v>
      </c>
      <c r="W47" s="31">
        <f t="shared" si="14"/>
        <v>0</v>
      </c>
      <c r="X47" s="31">
        <f t="shared" si="14"/>
        <v>6.4516129000000008E-6</v>
      </c>
      <c r="Y47" s="31">
        <f t="shared" si="14"/>
        <v>0</v>
      </c>
      <c r="Z47" s="31">
        <f t="shared" si="14"/>
        <v>0</v>
      </c>
      <c r="AA47" s="31">
        <f t="shared" si="14"/>
        <v>0</v>
      </c>
      <c r="AB47" s="31">
        <f t="shared" si="14"/>
        <v>395.45985514862787</v>
      </c>
      <c r="AC47" s="31">
        <f t="shared" si="14"/>
        <v>39.533968080478701</v>
      </c>
      <c r="AD47" s="31">
        <f t="shared" si="14"/>
        <v>5.8791656505483001</v>
      </c>
      <c r="AE47" s="31">
        <f t="shared" si="14"/>
        <v>0</v>
      </c>
      <c r="AF47" s="31">
        <f t="shared" si="14"/>
        <v>268.68612258628337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414.16831368067636</v>
      </c>
      <c r="AM47" s="31">
        <f t="shared" si="14"/>
        <v>24.862672287684404</v>
      </c>
      <c r="AN47" s="31">
        <f t="shared" si="14"/>
        <v>0.50464607361280001</v>
      </c>
      <c r="AO47" s="31">
        <f t="shared" si="14"/>
        <v>0</v>
      </c>
      <c r="AP47" s="31">
        <f t="shared" si="14"/>
        <v>152.66862807236191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489.59938771691452</v>
      </c>
      <c r="AW47" s="31">
        <f t="shared" si="14"/>
        <v>107.25409784742432</v>
      </c>
      <c r="AX47" s="31">
        <f t="shared" si="14"/>
        <v>0</v>
      </c>
      <c r="AY47" s="31">
        <f t="shared" si="14"/>
        <v>0</v>
      </c>
      <c r="AZ47" s="31">
        <f t="shared" si="14"/>
        <v>186.61949539549829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119.90796591236173</v>
      </c>
      <c r="BG47" s="31">
        <f t="shared" si="14"/>
        <v>12.975786596408096</v>
      </c>
      <c r="BH47" s="31">
        <f t="shared" si="14"/>
        <v>0.55072798903219988</v>
      </c>
      <c r="BI47" s="31">
        <f t="shared" si="14"/>
        <v>0</v>
      </c>
      <c r="BJ47" s="31">
        <f t="shared" si="14"/>
        <v>22.726596797846405</v>
      </c>
      <c r="BK47" s="33">
        <f>BK46+BK33</f>
        <v>2428.819501745586</v>
      </c>
    </row>
    <row r="48" spans="1:67" ht="3" customHeight="1">
      <c r="A48" s="16"/>
      <c r="B48" s="20"/>
      <c r="C48" s="74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6"/>
    </row>
    <row r="49" spans="1:67">
      <c r="A49" s="16" t="s">
        <v>16</v>
      </c>
      <c r="B49" s="19" t="s">
        <v>8</v>
      </c>
      <c r="C49" s="74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6"/>
    </row>
    <row r="50" spans="1:67">
      <c r="A50" s="16" t="s">
        <v>76</v>
      </c>
      <c r="B50" s="20" t="s">
        <v>17</v>
      </c>
      <c r="C50" s="74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6"/>
    </row>
    <row r="51" spans="1:67">
      <c r="A51" s="16"/>
      <c r="B51" s="21" t="s">
        <v>116</v>
      </c>
      <c r="C51" s="31">
        <v>0</v>
      </c>
      <c r="D51" s="31">
        <v>0.67472683867740002</v>
      </c>
      <c r="E51" s="31">
        <v>0</v>
      </c>
      <c r="F51" s="31">
        <v>0</v>
      </c>
      <c r="G51" s="31">
        <v>0</v>
      </c>
      <c r="H51" s="31">
        <v>0.19601045612749995</v>
      </c>
      <c r="I51" s="31">
        <v>5.6334483869999999E-4</v>
      </c>
      <c r="J51" s="31">
        <v>0</v>
      </c>
      <c r="K51" s="31">
        <v>0</v>
      </c>
      <c r="L51" s="31">
        <v>7.5639239031999993E-3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3.5718076256799999E-2</v>
      </c>
      <c r="S51" s="31">
        <v>0</v>
      </c>
      <c r="T51" s="31">
        <v>0</v>
      </c>
      <c r="U51" s="31">
        <v>0</v>
      </c>
      <c r="V51" s="31">
        <v>2.2166583612900002E-2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0.87604012289519939</v>
      </c>
      <c r="AC51" s="31">
        <v>0.1029003978707</v>
      </c>
      <c r="AD51" s="31">
        <v>0</v>
      </c>
      <c r="AE51" s="31">
        <v>0</v>
      </c>
      <c r="AF51" s="31">
        <v>1.2787464668376001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0.93007495669920037</v>
      </c>
      <c r="AM51" s="31">
        <v>0</v>
      </c>
      <c r="AN51" s="31">
        <v>0</v>
      </c>
      <c r="AO51" s="31">
        <v>0</v>
      </c>
      <c r="AP51" s="31">
        <v>0.84465566693459981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1.7850648055075007</v>
      </c>
      <c r="AW51" s="31">
        <v>0.89115766787020012</v>
      </c>
      <c r="AX51" s="31">
        <v>0.98320288980640003</v>
      </c>
      <c r="AY51" s="31">
        <v>0</v>
      </c>
      <c r="AZ51" s="31">
        <v>3.0775646909014012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0.36949742173809996</v>
      </c>
      <c r="BG51" s="31">
        <v>0.3217028050322</v>
      </c>
      <c r="BH51" s="31">
        <v>0</v>
      </c>
      <c r="BI51" s="31">
        <v>0</v>
      </c>
      <c r="BJ51" s="31">
        <v>0.57844078061240012</v>
      </c>
      <c r="BK51" s="34">
        <f>SUM(C51:BJ51)</f>
        <v>12.975797896122</v>
      </c>
    </row>
    <row r="52" spans="1:67">
      <c r="A52" s="16"/>
      <c r="B52" s="21" t="s">
        <v>119</v>
      </c>
      <c r="C52" s="31">
        <v>0</v>
      </c>
      <c r="D52" s="31">
        <v>0.60997931658060001</v>
      </c>
      <c r="E52" s="31">
        <v>0</v>
      </c>
      <c r="F52" s="31">
        <v>0</v>
      </c>
      <c r="G52" s="31">
        <v>0</v>
      </c>
      <c r="H52" s="31">
        <v>1.6692106893692011</v>
      </c>
      <c r="I52" s="31">
        <v>9.38085303225E-2</v>
      </c>
      <c r="J52" s="31">
        <v>0</v>
      </c>
      <c r="K52" s="31">
        <v>0</v>
      </c>
      <c r="L52" s="31">
        <v>1.1464671647083005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1.4981904252714056</v>
      </c>
      <c r="S52" s="31">
        <v>0.22138065509670002</v>
      </c>
      <c r="T52" s="31">
        <v>0</v>
      </c>
      <c r="U52" s="31">
        <v>0</v>
      </c>
      <c r="V52" s="31">
        <v>0.42808053748330011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47.218227377837657</v>
      </c>
      <c r="AC52" s="31">
        <v>3.9128168028672015</v>
      </c>
      <c r="AD52" s="31">
        <v>0.1422208482258</v>
      </c>
      <c r="AE52" s="31">
        <v>0</v>
      </c>
      <c r="AF52" s="31">
        <v>55.247618880885526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54.898165203938376</v>
      </c>
      <c r="AM52" s="31">
        <v>4.5834833257071042</v>
      </c>
      <c r="AN52" s="31">
        <v>1.5230740806399998E-2</v>
      </c>
      <c r="AO52" s="31">
        <v>0</v>
      </c>
      <c r="AP52" s="31">
        <v>32.563457524510454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16.380471944801137</v>
      </c>
      <c r="AW52" s="31">
        <v>2.4580280405473007</v>
      </c>
      <c r="AX52" s="31">
        <v>0</v>
      </c>
      <c r="AY52" s="31">
        <v>0</v>
      </c>
      <c r="AZ52" s="31">
        <v>17.27006007592091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6.4795893869776746</v>
      </c>
      <c r="BG52" s="31">
        <v>0.76916264132170009</v>
      </c>
      <c r="BH52" s="31">
        <v>0</v>
      </c>
      <c r="BI52" s="31">
        <v>0</v>
      </c>
      <c r="BJ52" s="31">
        <v>4.7957018104145002</v>
      </c>
      <c r="BK52" s="34">
        <f>SUM(C52:BJ52)</f>
        <v>252.40135192359372</v>
      </c>
    </row>
    <row r="53" spans="1:67">
      <c r="A53" s="16"/>
      <c r="B53" s="22" t="s">
        <v>83</v>
      </c>
      <c r="C53" s="31">
        <f>SUM(C51:C52)</f>
        <v>0</v>
      </c>
      <c r="D53" s="31">
        <f t="shared" ref="D53:BK53" si="15">SUM(D51:D52)</f>
        <v>1.2847061552580001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1.8652211454967011</v>
      </c>
      <c r="I53" s="31">
        <f t="shared" si="15"/>
        <v>9.4371875161200006E-2</v>
      </c>
      <c r="J53" s="31">
        <f t="shared" si="15"/>
        <v>0</v>
      </c>
      <c r="K53" s="31">
        <f t="shared" si="15"/>
        <v>0</v>
      </c>
      <c r="L53" s="31">
        <f t="shared" si="15"/>
        <v>1.1540310886115004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1.5339085015282055</v>
      </c>
      <c r="S53" s="31">
        <f t="shared" si="15"/>
        <v>0.22138065509670002</v>
      </c>
      <c r="T53" s="31">
        <f t="shared" si="15"/>
        <v>0</v>
      </c>
      <c r="U53" s="31">
        <f t="shared" si="15"/>
        <v>0</v>
      </c>
      <c r="V53" s="31">
        <f t="shared" si="15"/>
        <v>0.45024712109620013</v>
      </c>
      <c r="W53" s="31">
        <f t="shared" si="15"/>
        <v>0</v>
      </c>
      <c r="X53" s="31">
        <f t="shared" si="15"/>
        <v>0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48.094267500732855</v>
      </c>
      <c r="AC53" s="31">
        <f t="shared" si="15"/>
        <v>4.0157172007379014</v>
      </c>
      <c r="AD53" s="31">
        <f t="shared" si="15"/>
        <v>0.1422208482258</v>
      </c>
      <c r="AE53" s="31">
        <f t="shared" si="15"/>
        <v>0</v>
      </c>
      <c r="AF53" s="31">
        <f t="shared" si="15"/>
        <v>56.526365347723129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55.828240160637577</v>
      </c>
      <c r="AM53" s="31">
        <f t="shared" si="15"/>
        <v>4.5834833257071042</v>
      </c>
      <c r="AN53" s="31">
        <f t="shared" si="15"/>
        <v>1.5230740806399998E-2</v>
      </c>
      <c r="AO53" s="31">
        <f t="shared" si="15"/>
        <v>0</v>
      </c>
      <c r="AP53" s="31">
        <f t="shared" si="15"/>
        <v>33.408113191445054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18.165536750308636</v>
      </c>
      <c r="AW53" s="31">
        <f t="shared" si="15"/>
        <v>3.349185708417501</v>
      </c>
      <c r="AX53" s="31">
        <f t="shared" si="15"/>
        <v>0.98320288980640003</v>
      </c>
      <c r="AY53" s="31">
        <f t="shared" si="15"/>
        <v>0</v>
      </c>
      <c r="AZ53" s="31">
        <f t="shared" si="15"/>
        <v>20.34762476682231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6.849086808715775</v>
      </c>
      <c r="BG53" s="31">
        <f t="shared" si="15"/>
        <v>1.0908654463539</v>
      </c>
      <c r="BH53" s="31">
        <f t="shared" si="15"/>
        <v>0</v>
      </c>
      <c r="BI53" s="31">
        <f t="shared" si="15"/>
        <v>0</v>
      </c>
      <c r="BJ53" s="31">
        <f t="shared" si="15"/>
        <v>5.3741425910269003</v>
      </c>
      <c r="BK53" s="31">
        <f t="shared" si="15"/>
        <v>265.37714981971573</v>
      </c>
    </row>
    <row r="54" spans="1:67" ht="2.25" customHeight="1">
      <c r="A54" s="16"/>
      <c r="B54" s="20"/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6"/>
    </row>
    <row r="55" spans="1:67">
      <c r="A55" s="16" t="s">
        <v>4</v>
      </c>
      <c r="B55" s="19" t="s">
        <v>9</v>
      </c>
      <c r="C55" s="74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6"/>
    </row>
    <row r="56" spans="1:67">
      <c r="A56" s="16" t="s">
        <v>76</v>
      </c>
      <c r="B56" s="20" t="s">
        <v>18</v>
      </c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6"/>
    </row>
    <row r="57" spans="1:67">
      <c r="A57" s="16"/>
      <c r="B57" s="29" t="s">
        <v>111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33.218000000000004</v>
      </c>
      <c r="AR57" s="35">
        <v>0</v>
      </c>
      <c r="AS57" s="35">
        <v>15.219400000000002</v>
      </c>
      <c r="AT57" s="35">
        <v>0</v>
      </c>
      <c r="AU57" s="35">
        <v>9.9029000000000007</v>
      </c>
      <c r="AV57" s="35">
        <v>0</v>
      </c>
      <c r="AW57" s="35">
        <v>0</v>
      </c>
      <c r="AX57" s="35">
        <v>0</v>
      </c>
      <c r="AY57" s="35">
        <v>1.985667795293623</v>
      </c>
      <c r="AZ57" s="35">
        <v>0</v>
      </c>
      <c r="BA57" s="35">
        <v>6.1657000000000002</v>
      </c>
      <c r="BB57" s="35">
        <v>0</v>
      </c>
      <c r="BC57" s="35">
        <v>0</v>
      </c>
      <c r="BD57" s="35">
        <v>2.0115999999999996</v>
      </c>
      <c r="BE57" s="35">
        <v>0</v>
      </c>
      <c r="BF57" s="35">
        <v>0</v>
      </c>
      <c r="BG57" s="35">
        <v>0.20129999999999998</v>
      </c>
      <c r="BH57" s="35">
        <v>0</v>
      </c>
      <c r="BI57" s="35">
        <v>0</v>
      </c>
      <c r="BJ57" s="35">
        <v>0</v>
      </c>
      <c r="BK57" s="34">
        <f>SUM(C57:BJ57)</f>
        <v>68.704567795293627</v>
      </c>
      <c r="BL57" s="38"/>
      <c r="BM57" s="44"/>
      <c r="BN57" s="44"/>
      <c r="BO57" s="44"/>
    </row>
    <row r="58" spans="1:67">
      <c r="A58" s="16"/>
      <c r="B58" s="21" t="s">
        <v>85</v>
      </c>
      <c r="C58" s="31">
        <f>SUM(C57)</f>
        <v>0</v>
      </c>
      <c r="D58" s="31">
        <f t="shared" ref="D58:BJ58" si="16">SUM(D57)</f>
        <v>0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0</v>
      </c>
      <c r="S58" s="31">
        <f t="shared" si="16"/>
        <v>0</v>
      </c>
      <c r="T58" s="31">
        <f t="shared" si="16"/>
        <v>0</v>
      </c>
      <c r="U58" s="31">
        <f t="shared" si="16"/>
        <v>0</v>
      </c>
      <c r="V58" s="31">
        <f t="shared" si="16"/>
        <v>0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33.218000000000004</v>
      </c>
      <c r="AR58" s="31">
        <f t="shared" si="16"/>
        <v>0</v>
      </c>
      <c r="AS58" s="31">
        <f t="shared" si="16"/>
        <v>15.219400000000002</v>
      </c>
      <c r="AT58" s="31">
        <f t="shared" si="16"/>
        <v>0</v>
      </c>
      <c r="AU58" s="31">
        <f t="shared" si="16"/>
        <v>9.9029000000000007</v>
      </c>
      <c r="AV58" s="31">
        <f t="shared" si="16"/>
        <v>0</v>
      </c>
      <c r="AW58" s="31">
        <f t="shared" si="16"/>
        <v>0</v>
      </c>
      <c r="AX58" s="31">
        <f t="shared" si="16"/>
        <v>0</v>
      </c>
      <c r="AY58" s="31">
        <f t="shared" si="16"/>
        <v>1.985667795293623</v>
      </c>
      <c r="AZ58" s="31">
        <f t="shared" si="16"/>
        <v>0</v>
      </c>
      <c r="BA58" s="31">
        <f t="shared" si="16"/>
        <v>6.1657000000000002</v>
      </c>
      <c r="BB58" s="31">
        <f t="shared" si="16"/>
        <v>0</v>
      </c>
      <c r="BC58" s="31">
        <f t="shared" si="16"/>
        <v>0</v>
      </c>
      <c r="BD58" s="31">
        <f t="shared" si="16"/>
        <v>2.0115999999999996</v>
      </c>
      <c r="BE58" s="31">
        <f t="shared" si="16"/>
        <v>0</v>
      </c>
      <c r="BF58" s="31">
        <f t="shared" si="16"/>
        <v>0</v>
      </c>
      <c r="BG58" s="31">
        <f t="shared" si="16"/>
        <v>0.20129999999999998</v>
      </c>
      <c r="BH58" s="31">
        <f t="shared" si="16"/>
        <v>0</v>
      </c>
      <c r="BI58" s="31">
        <f t="shared" si="16"/>
        <v>0</v>
      </c>
      <c r="BJ58" s="31">
        <f t="shared" si="16"/>
        <v>0</v>
      </c>
      <c r="BK58" s="34">
        <f>SUM(BK57)</f>
        <v>68.704567795293627</v>
      </c>
    </row>
    <row r="59" spans="1:67">
      <c r="A59" s="16" t="s">
        <v>77</v>
      </c>
      <c r="B59" s="20" t="s">
        <v>19</v>
      </c>
      <c r="C59" s="74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6"/>
    </row>
    <row r="60" spans="1:67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>
      <c r="A62" s="16"/>
      <c r="B62" s="22" t="s">
        <v>84</v>
      </c>
      <c r="C62" s="33">
        <f>C61+C58</f>
        <v>0</v>
      </c>
      <c r="D62" s="33">
        <f t="shared" ref="D62:BJ62" si="18">D61+D58</f>
        <v>0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0</v>
      </c>
      <c r="I62" s="33">
        <f t="shared" si="18"/>
        <v>0</v>
      </c>
      <c r="J62" s="33">
        <f t="shared" si="18"/>
        <v>0</v>
      </c>
      <c r="K62" s="33">
        <f t="shared" si="18"/>
        <v>0</v>
      </c>
      <c r="L62" s="33">
        <f t="shared" si="18"/>
        <v>0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0</v>
      </c>
      <c r="S62" s="33">
        <f t="shared" si="18"/>
        <v>0</v>
      </c>
      <c r="T62" s="33">
        <f t="shared" si="18"/>
        <v>0</v>
      </c>
      <c r="U62" s="33">
        <f t="shared" si="18"/>
        <v>0</v>
      </c>
      <c r="V62" s="33">
        <f t="shared" si="18"/>
        <v>0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33.218000000000004</v>
      </c>
      <c r="AR62" s="33">
        <f t="shared" si="18"/>
        <v>0</v>
      </c>
      <c r="AS62" s="33">
        <f t="shared" si="18"/>
        <v>15.219400000000002</v>
      </c>
      <c r="AT62" s="33">
        <f t="shared" si="18"/>
        <v>0</v>
      </c>
      <c r="AU62" s="33">
        <f t="shared" si="18"/>
        <v>9.9029000000000007</v>
      </c>
      <c r="AV62" s="33">
        <f t="shared" si="18"/>
        <v>0</v>
      </c>
      <c r="AW62" s="33">
        <f t="shared" si="18"/>
        <v>0</v>
      </c>
      <c r="AX62" s="33">
        <f t="shared" si="18"/>
        <v>0</v>
      </c>
      <c r="AY62" s="33">
        <f t="shared" si="18"/>
        <v>1.985667795293623</v>
      </c>
      <c r="AZ62" s="33">
        <f t="shared" si="18"/>
        <v>0</v>
      </c>
      <c r="BA62" s="33">
        <f t="shared" si="18"/>
        <v>6.1657000000000002</v>
      </c>
      <c r="BB62" s="33">
        <f t="shared" si="18"/>
        <v>0</v>
      </c>
      <c r="BC62" s="33">
        <f t="shared" si="18"/>
        <v>0</v>
      </c>
      <c r="BD62" s="33">
        <f t="shared" si="18"/>
        <v>2.0115999999999996</v>
      </c>
      <c r="BE62" s="33">
        <f t="shared" si="18"/>
        <v>0</v>
      </c>
      <c r="BF62" s="33">
        <f t="shared" si="18"/>
        <v>0</v>
      </c>
      <c r="BG62" s="33">
        <f t="shared" si="18"/>
        <v>0.20129999999999998</v>
      </c>
      <c r="BH62" s="33">
        <f t="shared" si="18"/>
        <v>0</v>
      </c>
      <c r="BI62" s="33">
        <f t="shared" si="18"/>
        <v>0</v>
      </c>
      <c r="BJ62" s="33">
        <f t="shared" si="18"/>
        <v>0</v>
      </c>
      <c r="BK62" s="33">
        <f>BK61+BK58</f>
        <v>68.704567795293627</v>
      </c>
      <c r="BL62" s="37"/>
      <c r="BM62" s="61"/>
    </row>
    <row r="63" spans="1:67" ht="4.5" customHeight="1">
      <c r="A63" s="16"/>
      <c r="B63" s="20"/>
      <c r="C63" s="74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6"/>
    </row>
    <row r="64" spans="1:67">
      <c r="A64" s="16" t="s">
        <v>20</v>
      </c>
      <c r="B64" s="19" t="s">
        <v>21</v>
      </c>
      <c r="C64" s="74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6"/>
    </row>
    <row r="65" spans="1:65">
      <c r="A65" s="16" t="s">
        <v>76</v>
      </c>
      <c r="B65" s="20" t="s">
        <v>22</v>
      </c>
      <c r="C65" s="74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6"/>
    </row>
    <row r="66" spans="1:65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>
      <c r="A68" s="16"/>
      <c r="B68" s="24"/>
      <c r="C68" s="74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6"/>
    </row>
    <row r="69" spans="1:65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230.22104526122428</v>
      </c>
      <c r="E69" s="39">
        <f t="shared" si="20"/>
        <v>0</v>
      </c>
      <c r="F69" s="39">
        <f t="shared" si="20"/>
        <v>0</v>
      </c>
      <c r="G69" s="39">
        <f t="shared" si="20"/>
        <v>0</v>
      </c>
      <c r="H69" s="39">
        <f t="shared" si="20"/>
        <v>50.925302101633768</v>
      </c>
      <c r="I69" s="39">
        <f t="shared" si="20"/>
        <v>436.07025518073249</v>
      </c>
      <c r="J69" s="39">
        <f t="shared" si="20"/>
        <v>287.30271808070819</v>
      </c>
      <c r="K69" s="39">
        <f t="shared" si="20"/>
        <v>0</v>
      </c>
      <c r="L69" s="39">
        <f t="shared" si="20"/>
        <v>121.64119659922315</v>
      </c>
      <c r="M69" s="39">
        <f t="shared" si="20"/>
        <v>0</v>
      </c>
      <c r="N69" s="39">
        <f t="shared" si="20"/>
        <v>0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33.086262747792667</v>
      </c>
      <c r="S69" s="39">
        <f t="shared" si="20"/>
        <v>519.29234794168576</v>
      </c>
      <c r="T69" s="39">
        <f t="shared" si="20"/>
        <v>227.94537724886453</v>
      </c>
      <c r="U69" s="39">
        <f t="shared" si="20"/>
        <v>0</v>
      </c>
      <c r="V69" s="39">
        <f t="shared" si="20"/>
        <v>16.924680206467801</v>
      </c>
      <c r="W69" s="39">
        <f t="shared" si="20"/>
        <v>0</v>
      </c>
      <c r="X69" s="39">
        <f t="shared" si="20"/>
        <v>6.4516129000000008E-6</v>
      </c>
      <c r="Y69" s="39">
        <f t="shared" si="20"/>
        <v>0</v>
      </c>
      <c r="Z69" s="39">
        <f t="shared" si="20"/>
        <v>0</v>
      </c>
      <c r="AA69" s="39">
        <f t="shared" si="20"/>
        <v>0</v>
      </c>
      <c r="AB69" s="39">
        <f t="shared" si="20"/>
        <v>453.63280425743142</v>
      </c>
      <c r="AC69" s="39">
        <f t="shared" si="20"/>
        <v>148.46102339653112</v>
      </c>
      <c r="AD69" s="39">
        <f t="shared" si="20"/>
        <v>17.909020373515698</v>
      </c>
      <c r="AE69" s="39">
        <f t="shared" si="20"/>
        <v>0</v>
      </c>
      <c r="AF69" s="39">
        <f t="shared" si="20"/>
        <v>469.02761314264774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479.55403229917874</v>
      </c>
      <c r="AM69" s="39">
        <f t="shared" si="20"/>
        <v>81.727420635903712</v>
      </c>
      <c r="AN69" s="39">
        <f t="shared" si="20"/>
        <v>363.01748745441677</v>
      </c>
      <c r="AO69" s="39">
        <f t="shared" si="20"/>
        <v>0</v>
      </c>
      <c r="AP69" s="39">
        <f t="shared" si="20"/>
        <v>239.64833189597039</v>
      </c>
      <c r="AQ69" s="39">
        <f t="shared" si="20"/>
        <v>33.218000000000004</v>
      </c>
      <c r="AR69" s="39">
        <f t="shared" si="20"/>
        <v>0</v>
      </c>
      <c r="AS69" s="39">
        <f t="shared" si="20"/>
        <v>15.219400000000002</v>
      </c>
      <c r="AT69" s="39">
        <f t="shared" si="20"/>
        <v>0</v>
      </c>
      <c r="AU69" s="39">
        <f t="shared" si="20"/>
        <v>9.9029000000000007</v>
      </c>
      <c r="AV69" s="39">
        <f t="shared" si="20"/>
        <v>520.0778994534387</v>
      </c>
      <c r="AW69" s="39">
        <f t="shared" si="20"/>
        <v>200.4803784914161</v>
      </c>
      <c r="AX69" s="39">
        <f t="shared" si="20"/>
        <v>31.322841670031696</v>
      </c>
      <c r="AY69" s="39">
        <f t="shared" si="20"/>
        <v>1.985667795293623</v>
      </c>
      <c r="AZ69" s="39">
        <f t="shared" si="20"/>
        <v>271.73401413739282</v>
      </c>
      <c r="BA69" s="39">
        <f t="shared" si="20"/>
        <v>6.1657000000000002</v>
      </c>
      <c r="BB69" s="39">
        <f t="shared" si="20"/>
        <v>0</v>
      </c>
      <c r="BC69" s="39">
        <f t="shared" si="20"/>
        <v>0</v>
      </c>
      <c r="BD69" s="39">
        <f t="shared" si="20"/>
        <v>2.0115999999999996</v>
      </c>
      <c r="BE69" s="39">
        <f t="shared" si="20"/>
        <v>0</v>
      </c>
      <c r="BF69" s="39">
        <f t="shared" si="20"/>
        <v>129.87617180749902</v>
      </c>
      <c r="BG69" s="39">
        <f t="shared" si="20"/>
        <v>19.511952612728294</v>
      </c>
      <c r="BH69" s="39">
        <f t="shared" si="20"/>
        <v>22.894509315451099</v>
      </c>
      <c r="BI69" s="39">
        <f t="shared" si="20"/>
        <v>0</v>
      </c>
      <c r="BJ69" s="39">
        <f t="shared" si="20"/>
        <v>36.813666450351711</v>
      </c>
      <c r="BK69" s="39">
        <f>BK28+BK47+BK53+BK62+BK67</f>
        <v>5477.6016270091432</v>
      </c>
      <c r="BL69" s="37"/>
      <c r="BM69" s="44"/>
    </row>
    <row r="70" spans="1:65" ht="4.5" customHeight="1">
      <c r="A70" s="16"/>
      <c r="B70" s="25"/>
      <c r="C70" s="88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89"/>
    </row>
    <row r="71" spans="1:65" ht="14.25" customHeight="1">
      <c r="A71" s="16" t="s">
        <v>5</v>
      </c>
      <c r="B71" s="26" t="s">
        <v>24</v>
      </c>
      <c r="C71" s="88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89"/>
    </row>
    <row r="72" spans="1:65">
      <c r="A72" s="16"/>
      <c r="B72" s="29" t="s">
        <v>112</v>
      </c>
      <c r="C72" s="35">
        <v>0</v>
      </c>
      <c r="D72" s="35">
        <v>0.68745344103220007</v>
      </c>
      <c r="E72" s="35">
        <v>0</v>
      </c>
      <c r="F72" s="35">
        <v>0</v>
      </c>
      <c r="G72" s="35">
        <v>0</v>
      </c>
      <c r="H72" s="35">
        <v>0.67570789118189978</v>
      </c>
      <c r="I72" s="35">
        <v>5.6020363548299999E-2</v>
      </c>
      <c r="J72" s="35">
        <v>0</v>
      </c>
      <c r="K72" s="35">
        <v>0</v>
      </c>
      <c r="L72" s="35">
        <v>3.3828161611999998E-3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0.3527334760870996</v>
      </c>
      <c r="S72" s="35">
        <v>0</v>
      </c>
      <c r="T72" s="35">
        <v>0</v>
      </c>
      <c r="U72" s="35">
        <v>0</v>
      </c>
      <c r="V72" s="35">
        <v>0.2231785247094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12.28630689734223</v>
      </c>
      <c r="AC72" s="35">
        <v>8.8363671967100002E-2</v>
      </c>
      <c r="AD72" s="35">
        <v>0</v>
      </c>
      <c r="AE72" s="35">
        <v>0</v>
      </c>
      <c r="AF72" s="35">
        <v>1.9977117304499996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9.0634650978492104</v>
      </c>
      <c r="AM72" s="35">
        <v>0.16534856293530001</v>
      </c>
      <c r="AN72" s="35">
        <v>0</v>
      </c>
      <c r="AO72" s="35">
        <v>0</v>
      </c>
      <c r="AP72" s="35">
        <v>0.27816789925770002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4.2888984678462165</v>
      </c>
      <c r="AW72" s="35">
        <v>6.2839612128800015E-2</v>
      </c>
      <c r="AX72" s="35">
        <v>0</v>
      </c>
      <c r="AY72" s="35">
        <v>0</v>
      </c>
      <c r="AZ72" s="35">
        <v>1.4660282358375003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1.5044547436769051</v>
      </c>
      <c r="BG72" s="35">
        <v>4.5027731934999997E-3</v>
      </c>
      <c r="BH72" s="35">
        <v>0</v>
      </c>
      <c r="BI72" s="35">
        <v>0</v>
      </c>
      <c r="BJ72" s="35">
        <v>0</v>
      </c>
      <c r="BK72" s="34">
        <f>SUM(C72:BJ72)</f>
        <v>33.204564205204562</v>
      </c>
      <c r="BL72" s="37"/>
      <c r="BM72" s="44"/>
    </row>
    <row r="73" spans="1:65" ht="13.5" thickBot="1">
      <c r="A73" s="27"/>
      <c r="B73" s="22" t="s">
        <v>83</v>
      </c>
      <c r="C73" s="31">
        <f t="shared" ref="C73:BJ73" si="21">SUM(C72)</f>
        <v>0</v>
      </c>
      <c r="D73" s="31">
        <f t="shared" si="21"/>
        <v>0.68745344103220007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0.67570789118189978</v>
      </c>
      <c r="I73" s="31">
        <f t="shared" si="21"/>
        <v>5.6020363548299999E-2</v>
      </c>
      <c r="J73" s="31">
        <f t="shared" si="21"/>
        <v>0</v>
      </c>
      <c r="K73" s="31">
        <f t="shared" si="21"/>
        <v>0</v>
      </c>
      <c r="L73" s="31">
        <f t="shared" si="21"/>
        <v>3.3828161611999998E-3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0.3527334760870996</v>
      </c>
      <c r="S73" s="31">
        <f t="shared" si="21"/>
        <v>0</v>
      </c>
      <c r="T73" s="31">
        <f t="shared" si="21"/>
        <v>0</v>
      </c>
      <c r="U73" s="31">
        <f t="shared" si="21"/>
        <v>0</v>
      </c>
      <c r="V73" s="31">
        <f t="shared" si="21"/>
        <v>0.2231785247094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12.28630689734223</v>
      </c>
      <c r="AC73" s="31">
        <f t="shared" si="21"/>
        <v>8.8363671967100002E-2</v>
      </c>
      <c r="AD73" s="31">
        <f t="shared" si="21"/>
        <v>0</v>
      </c>
      <c r="AE73" s="31">
        <f t="shared" si="21"/>
        <v>0</v>
      </c>
      <c r="AF73" s="31">
        <f t="shared" si="21"/>
        <v>1.9977117304499996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9.0634650978492104</v>
      </c>
      <c r="AM73" s="31">
        <f t="shared" si="21"/>
        <v>0.16534856293530001</v>
      </c>
      <c r="AN73" s="31">
        <f t="shared" si="21"/>
        <v>0</v>
      </c>
      <c r="AO73" s="31">
        <f t="shared" si="21"/>
        <v>0</v>
      </c>
      <c r="AP73" s="31">
        <f t="shared" si="21"/>
        <v>0.27816789925770002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4.2888984678462165</v>
      </c>
      <c r="AW73" s="31">
        <f t="shared" si="21"/>
        <v>6.2839612128800015E-2</v>
      </c>
      <c r="AX73" s="31">
        <f t="shared" si="21"/>
        <v>0</v>
      </c>
      <c r="AY73" s="31">
        <f t="shared" si="21"/>
        <v>0</v>
      </c>
      <c r="AZ73" s="31">
        <f t="shared" si="21"/>
        <v>1.4660282358375003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1.5044547436769051</v>
      </c>
      <c r="BG73" s="31">
        <f t="shared" si="21"/>
        <v>4.5027731934999997E-3</v>
      </c>
      <c r="BH73" s="31">
        <f t="shared" si="21"/>
        <v>0</v>
      </c>
      <c r="BI73" s="31">
        <f t="shared" si="21"/>
        <v>0</v>
      </c>
      <c r="BJ73" s="31">
        <f t="shared" si="21"/>
        <v>0</v>
      </c>
      <c r="BK73" s="34">
        <f>SUM(BK72)</f>
        <v>33.204564205204562</v>
      </c>
    </row>
    <row r="74" spans="1:65" ht="6" customHeight="1">
      <c r="A74" s="4"/>
      <c r="B74" s="18"/>
    </row>
    <row r="75" spans="1:65">
      <c r="A75" s="4"/>
      <c r="B75" s="4" t="s">
        <v>122</v>
      </c>
      <c r="L75" s="17" t="s">
        <v>37</v>
      </c>
      <c r="BK75" s="37"/>
    </row>
    <row r="76" spans="1:65">
      <c r="A76" s="4"/>
      <c r="B76" s="4" t="s">
        <v>123</v>
      </c>
      <c r="L76" s="4" t="s">
        <v>29</v>
      </c>
      <c r="BK76" s="37"/>
    </row>
    <row r="77" spans="1:65">
      <c r="L77" s="4" t="s">
        <v>30</v>
      </c>
      <c r="BK77" s="46"/>
    </row>
    <row r="78" spans="1:65">
      <c r="B78" s="4" t="s">
        <v>32</v>
      </c>
      <c r="L78" s="4" t="s">
        <v>98</v>
      </c>
      <c r="BK78" s="44"/>
    </row>
    <row r="79" spans="1:65">
      <c r="B79" s="4" t="s">
        <v>33</v>
      </c>
      <c r="L79" s="4" t="s">
        <v>100</v>
      </c>
      <c r="BK79" s="44"/>
    </row>
    <row r="80" spans="1:65">
      <c r="B80" s="4"/>
      <c r="L80" s="4" t="s">
        <v>31</v>
      </c>
      <c r="BK80" s="44"/>
    </row>
    <row r="81" spans="2:63">
      <c r="BK81" s="44"/>
    </row>
    <row r="82" spans="2:63">
      <c r="BK82" s="38"/>
    </row>
    <row r="83" spans="2:63">
      <c r="BK83" s="44"/>
    </row>
    <row r="88" spans="2:63">
      <c r="B88" s="4"/>
    </row>
  </sheetData>
  <mergeCells count="49"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  <mergeCell ref="C50:BK50"/>
    <mergeCell ref="C49:BK49"/>
    <mergeCell ref="C48:BK48"/>
    <mergeCell ref="C34:BK34"/>
    <mergeCell ref="C31:BK31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  <ignoredErrors>
    <ignoredError sqref="C58:BK58 BK5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2:L49"/>
  <sheetViews>
    <sheetView tabSelected="1" workbookViewId="0"/>
  </sheetViews>
  <sheetFormatPr defaultRowHeight="12.75"/>
  <cols>
    <col min="1" max="1" width="2.28515625" style="48" customWidth="1"/>
    <col min="2" max="2" width="6.42578125" style="48" customWidth="1"/>
    <col min="3" max="3" width="25.28515625" style="48" bestFit="1" customWidth="1"/>
    <col min="4" max="6" width="18.28515625" style="48" bestFit="1" customWidth="1"/>
    <col min="7" max="7" width="17.28515625" style="48" bestFit="1" customWidth="1"/>
    <col min="8" max="8" width="19.85546875" style="48" bestFit="1" customWidth="1"/>
    <col min="9" max="9" width="15.85546875" style="48" bestFit="1" customWidth="1"/>
    <col min="10" max="10" width="17" style="48" bestFit="1" customWidth="1"/>
    <col min="11" max="12" width="19.85546875" style="48" bestFit="1" customWidth="1"/>
    <col min="13" max="16384" width="9.140625" style="48"/>
  </cols>
  <sheetData>
    <row r="2" spans="2:12" ht="17.25" customHeight="1">
      <c r="B2" s="90" t="s">
        <v>131</v>
      </c>
      <c r="C2" s="91"/>
      <c r="D2" s="91"/>
      <c r="E2" s="91"/>
      <c r="F2" s="91"/>
      <c r="G2" s="91"/>
      <c r="H2" s="91"/>
      <c r="I2" s="91"/>
      <c r="J2" s="91"/>
      <c r="K2" s="91"/>
      <c r="L2" s="92"/>
    </row>
    <row r="3" spans="2:12" ht="17.25" customHeight="1">
      <c r="B3" s="90" t="s">
        <v>113</v>
      </c>
      <c r="C3" s="91"/>
      <c r="D3" s="91"/>
      <c r="E3" s="91"/>
      <c r="F3" s="91"/>
      <c r="G3" s="91"/>
      <c r="H3" s="91"/>
      <c r="I3" s="91"/>
      <c r="J3" s="91"/>
      <c r="K3" s="91"/>
      <c r="L3" s="92"/>
    </row>
    <row r="4" spans="2:12" ht="30">
      <c r="B4" s="47" t="s">
        <v>75</v>
      </c>
      <c r="C4" s="49" t="s">
        <v>38</v>
      </c>
      <c r="D4" s="49" t="s">
        <v>87</v>
      </c>
      <c r="E4" s="49" t="s">
        <v>88</v>
      </c>
      <c r="F4" s="49" t="s">
        <v>7</v>
      </c>
      <c r="G4" s="49" t="s">
        <v>8</v>
      </c>
      <c r="H4" s="49" t="s">
        <v>21</v>
      </c>
      <c r="I4" s="49" t="s">
        <v>94</v>
      </c>
      <c r="J4" s="49" t="s">
        <v>95</v>
      </c>
      <c r="K4" s="49" t="s">
        <v>74</v>
      </c>
      <c r="L4" s="49" t="s">
        <v>96</v>
      </c>
    </row>
    <row r="5" spans="2:12">
      <c r="B5" s="50">
        <v>1</v>
      </c>
      <c r="C5" s="51" t="s">
        <v>39</v>
      </c>
      <c r="D5" s="52">
        <v>0</v>
      </c>
      <c r="E5" s="52">
        <v>0</v>
      </c>
      <c r="F5" s="52">
        <v>0.24818535777309997</v>
      </c>
      <c r="G5" s="52">
        <v>6.9693869029999996E-3</v>
      </c>
      <c r="H5" s="52">
        <v>0</v>
      </c>
      <c r="I5" s="52" t="s">
        <v>129</v>
      </c>
      <c r="J5" s="53">
        <v>0</v>
      </c>
      <c r="K5" s="53">
        <f>SUM(D5:J5)</f>
        <v>0.25515474467609994</v>
      </c>
      <c r="L5" s="52">
        <v>0</v>
      </c>
    </row>
    <row r="6" spans="2:12">
      <c r="B6" s="50">
        <v>2</v>
      </c>
      <c r="C6" s="54" t="s">
        <v>40</v>
      </c>
      <c r="D6" s="52">
        <v>1.3122340718360994</v>
      </c>
      <c r="E6" s="52">
        <v>6.6381361053202008</v>
      </c>
      <c r="F6" s="52">
        <v>28.033637496637343</v>
      </c>
      <c r="G6" s="52">
        <v>2.1691585127535973</v>
      </c>
      <c r="H6" s="52">
        <v>0</v>
      </c>
      <c r="I6" s="52">
        <v>0.34760000000000002</v>
      </c>
      <c r="J6" s="53">
        <v>0</v>
      </c>
      <c r="K6" s="53">
        <f t="shared" ref="K6:K41" si="0">SUM(D6:J6)</f>
        <v>38.500766186547239</v>
      </c>
      <c r="L6" s="52">
        <v>0.27690511141119994</v>
      </c>
    </row>
    <row r="7" spans="2:12">
      <c r="B7" s="50">
        <v>3</v>
      </c>
      <c r="C7" s="51" t="s">
        <v>41</v>
      </c>
      <c r="D7" s="52">
        <v>0</v>
      </c>
      <c r="E7" s="52">
        <v>0</v>
      </c>
      <c r="F7" s="52">
        <v>0.59434473261040011</v>
      </c>
      <c r="G7" s="52">
        <v>9.7616201935000011E-3</v>
      </c>
      <c r="H7" s="52">
        <v>0</v>
      </c>
      <c r="I7" s="52">
        <v>3.5000000000000001E-3</v>
      </c>
      <c r="J7" s="53">
        <v>0</v>
      </c>
      <c r="K7" s="53">
        <f t="shared" si="0"/>
        <v>0.60760635280390007</v>
      </c>
      <c r="L7" s="52">
        <v>6.7007049451399986E-2</v>
      </c>
    </row>
    <row r="8" spans="2:12">
      <c r="B8" s="50">
        <v>4</v>
      </c>
      <c r="C8" s="54" t="s">
        <v>42</v>
      </c>
      <c r="D8" s="52">
        <v>5.7161880057721026</v>
      </c>
      <c r="E8" s="52">
        <v>0.57625994412780013</v>
      </c>
      <c r="F8" s="52">
        <v>13.472067609341835</v>
      </c>
      <c r="G8" s="52">
        <v>2.7763651775754994</v>
      </c>
      <c r="H8" s="52">
        <v>0</v>
      </c>
      <c r="I8" s="52">
        <v>0.1759</v>
      </c>
      <c r="J8" s="53">
        <v>0</v>
      </c>
      <c r="K8" s="53">
        <f t="shared" si="0"/>
        <v>22.716780736817235</v>
      </c>
      <c r="L8" s="52">
        <v>0.45142151092659977</v>
      </c>
    </row>
    <row r="9" spans="2:12">
      <c r="B9" s="50">
        <v>5</v>
      </c>
      <c r="C9" s="54" t="s">
        <v>43</v>
      </c>
      <c r="D9" s="52">
        <v>1.2746758554807998</v>
      </c>
      <c r="E9" s="52">
        <v>1.5179343841571</v>
      </c>
      <c r="F9" s="52">
        <v>42.145449084440003</v>
      </c>
      <c r="G9" s="52">
        <v>7.1855276108591024</v>
      </c>
      <c r="H9" s="52">
        <v>0</v>
      </c>
      <c r="I9" s="52">
        <v>0.87470000000000003</v>
      </c>
      <c r="J9" s="53">
        <v>0</v>
      </c>
      <c r="K9" s="53">
        <f t="shared" si="0"/>
        <v>52.998286934937006</v>
      </c>
      <c r="L9" s="52">
        <v>0.66203542498830059</v>
      </c>
    </row>
    <row r="10" spans="2:12">
      <c r="B10" s="50">
        <v>6</v>
      </c>
      <c r="C10" s="54" t="s">
        <v>44</v>
      </c>
      <c r="D10" s="52">
        <v>55.818094095031398</v>
      </c>
      <c r="E10" s="52">
        <v>1.3348603731603002</v>
      </c>
      <c r="F10" s="52">
        <v>16.562628317692898</v>
      </c>
      <c r="G10" s="52">
        <v>1.7718519313510004</v>
      </c>
      <c r="H10" s="52">
        <v>0</v>
      </c>
      <c r="I10" s="52">
        <v>0.1668</v>
      </c>
      <c r="J10" s="53">
        <v>0</v>
      </c>
      <c r="K10" s="53">
        <f t="shared" si="0"/>
        <v>75.654234717235596</v>
      </c>
      <c r="L10" s="52">
        <v>0.30149285657690006</v>
      </c>
    </row>
    <row r="11" spans="2:12">
      <c r="B11" s="50">
        <v>7</v>
      </c>
      <c r="C11" s="54" t="s">
        <v>45</v>
      </c>
      <c r="D11" s="52">
        <v>37.892320416381914</v>
      </c>
      <c r="E11" s="52">
        <v>10.286828496280597</v>
      </c>
      <c r="F11" s="52">
        <v>35.020562955212526</v>
      </c>
      <c r="G11" s="52">
        <v>9.0683522878319938</v>
      </c>
      <c r="H11" s="52">
        <v>0</v>
      </c>
      <c r="I11" s="52" t="s">
        <v>129</v>
      </c>
      <c r="J11" s="53">
        <v>0</v>
      </c>
      <c r="K11" s="53">
        <f t="shared" si="0"/>
        <v>92.268064155707037</v>
      </c>
      <c r="L11" s="52">
        <v>0.43061804757319988</v>
      </c>
    </row>
    <row r="12" spans="2:12">
      <c r="B12" s="50">
        <v>8</v>
      </c>
      <c r="C12" s="51" t="s">
        <v>46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 t="s">
        <v>129</v>
      </c>
      <c r="J12" s="53">
        <v>0</v>
      </c>
      <c r="K12" s="53">
        <f t="shared" si="0"/>
        <v>0</v>
      </c>
      <c r="L12" s="52">
        <v>0</v>
      </c>
    </row>
    <row r="13" spans="2:12">
      <c r="B13" s="50">
        <v>9</v>
      </c>
      <c r="C13" s="51" t="s">
        <v>47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 t="s">
        <v>129</v>
      </c>
      <c r="J13" s="53">
        <v>0</v>
      </c>
      <c r="K13" s="53">
        <f t="shared" si="0"/>
        <v>0</v>
      </c>
      <c r="L13" s="52">
        <v>0</v>
      </c>
    </row>
    <row r="14" spans="2:12">
      <c r="B14" s="50">
        <v>10</v>
      </c>
      <c r="C14" s="54" t="s">
        <v>48</v>
      </c>
      <c r="D14" s="52">
        <v>0.31380325767709999</v>
      </c>
      <c r="E14" s="52">
        <v>0.37992903593479993</v>
      </c>
      <c r="F14" s="52">
        <v>9.088557062570505</v>
      </c>
      <c r="G14" s="52">
        <v>1.5968326421885997</v>
      </c>
      <c r="H14" s="52">
        <v>0</v>
      </c>
      <c r="I14" s="52">
        <v>0.11080000000000001</v>
      </c>
      <c r="J14" s="53">
        <v>0</v>
      </c>
      <c r="K14" s="53">
        <f t="shared" si="0"/>
        <v>11.489921998371004</v>
      </c>
      <c r="L14" s="52">
        <v>0.32488131099689993</v>
      </c>
    </row>
    <row r="15" spans="2:12">
      <c r="B15" s="50">
        <v>11</v>
      </c>
      <c r="C15" s="54" t="s">
        <v>49</v>
      </c>
      <c r="D15" s="52">
        <v>214.73034101034293</v>
      </c>
      <c r="E15" s="52">
        <v>12.692526508052302</v>
      </c>
      <c r="F15" s="52">
        <v>108.26731613616298</v>
      </c>
      <c r="G15" s="52">
        <v>13.26324437459821</v>
      </c>
      <c r="H15" s="52">
        <v>0</v>
      </c>
      <c r="I15" s="52">
        <v>0.80879999999999996</v>
      </c>
      <c r="J15" s="53">
        <v>0</v>
      </c>
      <c r="K15" s="53">
        <f t="shared" si="0"/>
        <v>349.76222802915646</v>
      </c>
      <c r="L15" s="52">
        <v>1.8298604895552031</v>
      </c>
    </row>
    <row r="16" spans="2:12">
      <c r="B16" s="50">
        <v>12</v>
      </c>
      <c r="C16" s="54" t="s">
        <v>50</v>
      </c>
      <c r="D16" s="52">
        <v>64.218375102445094</v>
      </c>
      <c r="E16" s="52">
        <v>5.608802120221597</v>
      </c>
      <c r="F16" s="52">
        <v>51.579196873652748</v>
      </c>
      <c r="G16" s="52">
        <v>6.1798750469083963</v>
      </c>
      <c r="H16" s="52">
        <v>0</v>
      </c>
      <c r="I16" s="52">
        <v>0.58299999999999996</v>
      </c>
      <c r="J16" s="53">
        <v>0</v>
      </c>
      <c r="K16" s="53">
        <f t="shared" si="0"/>
        <v>128.16924914322783</v>
      </c>
      <c r="L16" s="52">
        <v>0.91861521437859994</v>
      </c>
    </row>
    <row r="17" spans="2:12">
      <c r="B17" s="50">
        <v>13</v>
      </c>
      <c r="C17" s="54" t="s">
        <v>51</v>
      </c>
      <c r="D17" s="52">
        <v>3.6190804531926992</v>
      </c>
      <c r="E17" s="52">
        <v>0.41944869241849997</v>
      </c>
      <c r="F17" s="52">
        <v>19.106180357990276</v>
      </c>
      <c r="G17" s="52">
        <v>1.3157836503827993</v>
      </c>
      <c r="H17" s="52">
        <v>0</v>
      </c>
      <c r="I17" s="52">
        <v>4.9700000000000001E-2</v>
      </c>
      <c r="J17" s="53">
        <v>0</v>
      </c>
      <c r="K17" s="53">
        <f t="shared" si="0"/>
        <v>24.510193153984275</v>
      </c>
      <c r="L17" s="52">
        <v>0.26506277441470011</v>
      </c>
    </row>
    <row r="18" spans="2:12">
      <c r="B18" s="50">
        <v>14</v>
      </c>
      <c r="C18" s="54" t="s">
        <v>52</v>
      </c>
      <c r="D18" s="52">
        <v>0.21434828706389997</v>
      </c>
      <c r="E18" s="52">
        <v>0.17491048632189998</v>
      </c>
      <c r="F18" s="52">
        <v>9.820554742140903</v>
      </c>
      <c r="G18" s="52">
        <v>1.3095500057375002</v>
      </c>
      <c r="H18" s="52">
        <v>0</v>
      </c>
      <c r="I18" s="52">
        <v>9.5999999999999992E-3</v>
      </c>
      <c r="J18" s="53">
        <v>0</v>
      </c>
      <c r="K18" s="53">
        <f t="shared" si="0"/>
        <v>11.528963521264204</v>
      </c>
      <c r="L18" s="52">
        <v>5.0550444547199994E-2</v>
      </c>
    </row>
    <row r="19" spans="2:12">
      <c r="B19" s="50">
        <v>15</v>
      </c>
      <c r="C19" s="54" t="s">
        <v>53</v>
      </c>
      <c r="D19" s="52">
        <v>2.5557667312229002</v>
      </c>
      <c r="E19" s="52">
        <v>0.52629656867440022</v>
      </c>
      <c r="F19" s="52">
        <v>33.550255532553592</v>
      </c>
      <c r="G19" s="52">
        <v>3.7855313850103007</v>
      </c>
      <c r="H19" s="52">
        <v>0</v>
      </c>
      <c r="I19" s="52">
        <v>1.8599999999999998E-2</v>
      </c>
      <c r="J19" s="53">
        <v>0</v>
      </c>
      <c r="K19" s="53">
        <f t="shared" si="0"/>
        <v>40.436450217461193</v>
      </c>
      <c r="L19" s="52">
        <v>0.35483170415420001</v>
      </c>
    </row>
    <row r="20" spans="2:12">
      <c r="B20" s="50">
        <v>16</v>
      </c>
      <c r="C20" s="54" t="s">
        <v>54</v>
      </c>
      <c r="D20" s="52">
        <v>303.2908717362775</v>
      </c>
      <c r="E20" s="52">
        <v>69.562189569529735</v>
      </c>
      <c r="F20" s="52">
        <v>154.48302078745829</v>
      </c>
      <c r="G20" s="52">
        <v>17.002980128582362</v>
      </c>
      <c r="H20" s="52">
        <v>0</v>
      </c>
      <c r="I20" s="52">
        <v>2.3213999999999997</v>
      </c>
      <c r="J20" s="53">
        <v>0</v>
      </c>
      <c r="K20" s="53">
        <f t="shared" si="0"/>
        <v>546.66046222184798</v>
      </c>
      <c r="L20" s="52">
        <v>2.1081873660360948</v>
      </c>
    </row>
    <row r="21" spans="2:12">
      <c r="B21" s="50">
        <v>17</v>
      </c>
      <c r="C21" s="54" t="s">
        <v>55</v>
      </c>
      <c r="D21" s="52">
        <v>566.33167202042875</v>
      </c>
      <c r="E21" s="52">
        <v>14.888551632674902</v>
      </c>
      <c r="F21" s="52">
        <v>43.081200649933812</v>
      </c>
      <c r="G21" s="52">
        <v>6.312189548780597</v>
      </c>
      <c r="H21" s="52">
        <v>0</v>
      </c>
      <c r="I21" s="52">
        <v>0.49519999999999997</v>
      </c>
      <c r="J21" s="53">
        <v>0</v>
      </c>
      <c r="K21" s="53">
        <f t="shared" si="0"/>
        <v>631.10881385181801</v>
      </c>
      <c r="L21" s="52">
        <v>0.62613016285909984</v>
      </c>
    </row>
    <row r="22" spans="2:12">
      <c r="B22" s="50">
        <v>18</v>
      </c>
      <c r="C22" s="51" t="s">
        <v>56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 t="s">
        <v>129</v>
      </c>
      <c r="J22" s="53">
        <v>0</v>
      </c>
      <c r="K22" s="53">
        <f t="shared" si="0"/>
        <v>0</v>
      </c>
      <c r="L22" s="52">
        <v>0</v>
      </c>
    </row>
    <row r="23" spans="2:12">
      <c r="B23" s="50">
        <v>19</v>
      </c>
      <c r="C23" s="54" t="s">
        <v>57</v>
      </c>
      <c r="D23" s="52">
        <v>15.921522920181401</v>
      </c>
      <c r="E23" s="52">
        <v>19.289505135980821</v>
      </c>
      <c r="F23" s="52">
        <v>97.571217408347181</v>
      </c>
      <c r="G23" s="52">
        <v>16.10293879003676</v>
      </c>
      <c r="H23" s="52">
        <v>0</v>
      </c>
      <c r="I23" s="52">
        <v>1.5018</v>
      </c>
      <c r="J23" s="53">
        <v>0</v>
      </c>
      <c r="K23" s="53">
        <f t="shared" si="0"/>
        <v>150.38698425454618</v>
      </c>
      <c r="L23" s="52">
        <v>0.8543300430443993</v>
      </c>
    </row>
    <row r="24" spans="2:12">
      <c r="B24" s="50">
        <v>20</v>
      </c>
      <c r="C24" s="54" t="s">
        <v>58</v>
      </c>
      <c r="D24" s="52">
        <v>669.4418889164333</v>
      </c>
      <c r="E24" s="52">
        <v>127.74800522597134</v>
      </c>
      <c r="F24" s="52">
        <v>895.31950073760925</v>
      </c>
      <c r="G24" s="52">
        <v>74.029006470926703</v>
      </c>
      <c r="H24" s="52">
        <v>0</v>
      </c>
      <c r="I24" s="52">
        <v>46.432767795293628</v>
      </c>
      <c r="J24" s="53">
        <v>0</v>
      </c>
      <c r="K24" s="53">
        <f t="shared" si="0"/>
        <v>1812.9711691462344</v>
      </c>
      <c r="L24" s="52">
        <v>10.931868940612572</v>
      </c>
    </row>
    <row r="25" spans="2:12">
      <c r="B25" s="50">
        <v>21</v>
      </c>
      <c r="C25" s="51" t="s">
        <v>59</v>
      </c>
      <c r="D25" s="52">
        <v>0</v>
      </c>
      <c r="E25" s="52">
        <v>1.881056129E-4</v>
      </c>
      <c r="F25" s="52">
        <v>0.42612063776889986</v>
      </c>
      <c r="G25" s="52">
        <v>8.0819169741700003E-2</v>
      </c>
      <c r="H25" s="52">
        <v>0</v>
      </c>
      <c r="I25" s="52" t="s">
        <v>129</v>
      </c>
      <c r="J25" s="53">
        <v>0</v>
      </c>
      <c r="K25" s="53">
        <f t="shared" si="0"/>
        <v>0.50712791312349981</v>
      </c>
      <c r="L25" s="52">
        <v>1.1290112899999999E-4</v>
      </c>
    </row>
    <row r="26" spans="2:12">
      <c r="B26" s="50">
        <v>22</v>
      </c>
      <c r="C26" s="54" t="s">
        <v>60</v>
      </c>
      <c r="D26" s="52">
        <v>2.2702105548299999E-2</v>
      </c>
      <c r="E26" s="52">
        <v>3.9241758064E-3</v>
      </c>
      <c r="F26" s="52">
        <v>0.97812063379810033</v>
      </c>
      <c r="G26" s="52">
        <v>8.3170808384000015E-3</v>
      </c>
      <c r="H26" s="52">
        <v>0</v>
      </c>
      <c r="I26" s="52">
        <v>0.30319999999999997</v>
      </c>
      <c r="J26" s="53">
        <v>0</v>
      </c>
      <c r="K26" s="53">
        <f t="shared" si="0"/>
        <v>1.3162639959912004</v>
      </c>
      <c r="L26" s="52">
        <v>1.2500311515599997E-2</v>
      </c>
    </row>
    <row r="27" spans="2:12">
      <c r="B27" s="50">
        <v>23</v>
      </c>
      <c r="C27" s="51" t="s">
        <v>61</v>
      </c>
      <c r="D27" s="52">
        <v>0</v>
      </c>
      <c r="E27" s="52">
        <v>1.3327838700000002E-5</v>
      </c>
      <c r="F27" s="52">
        <v>1.0402451612000002E-3</v>
      </c>
      <c r="G27" s="52">
        <v>0</v>
      </c>
      <c r="H27" s="52">
        <v>0</v>
      </c>
      <c r="I27" s="52" t="s">
        <v>129</v>
      </c>
      <c r="J27" s="53">
        <v>0</v>
      </c>
      <c r="K27" s="53">
        <f t="shared" si="0"/>
        <v>1.0535729999000001E-3</v>
      </c>
      <c r="L27" s="52">
        <v>3.2184333547E-3</v>
      </c>
    </row>
    <row r="28" spans="2:12">
      <c r="B28" s="50">
        <v>24</v>
      </c>
      <c r="C28" s="51" t="s">
        <v>62</v>
      </c>
      <c r="D28" s="52">
        <v>0.20715498903179996</v>
      </c>
      <c r="E28" s="52">
        <v>2.2149014516E-3</v>
      </c>
      <c r="F28" s="52">
        <v>2.7354465544110993</v>
      </c>
      <c r="G28" s="52">
        <v>5.1321883806200001E-2</v>
      </c>
      <c r="H28" s="52">
        <v>0</v>
      </c>
      <c r="I28" s="52">
        <v>0.12889999999999999</v>
      </c>
      <c r="J28" s="53">
        <v>0</v>
      </c>
      <c r="K28" s="53">
        <f t="shared" si="0"/>
        <v>3.1250383287006991</v>
      </c>
      <c r="L28" s="52">
        <v>1.80794437418E-2</v>
      </c>
    </row>
    <row r="29" spans="2:12">
      <c r="B29" s="50">
        <v>25</v>
      </c>
      <c r="C29" s="54" t="s">
        <v>63</v>
      </c>
      <c r="D29" s="52">
        <v>178.8548420850874</v>
      </c>
      <c r="E29" s="52">
        <v>6.8486686180205991</v>
      </c>
      <c r="F29" s="52">
        <v>200.94248983844332</v>
      </c>
      <c r="G29" s="52">
        <v>16.173600738603039</v>
      </c>
      <c r="H29" s="52">
        <v>0</v>
      </c>
      <c r="I29" s="52">
        <v>2.6905999999999999</v>
      </c>
      <c r="J29" s="53">
        <v>0</v>
      </c>
      <c r="K29" s="53">
        <f t="shared" si="0"/>
        <v>405.51020128015438</v>
      </c>
      <c r="L29" s="52">
        <v>1.6206535426596034</v>
      </c>
    </row>
    <row r="30" spans="2:12">
      <c r="B30" s="50">
        <v>26</v>
      </c>
      <c r="C30" s="54" t="s">
        <v>64</v>
      </c>
      <c r="D30" s="52">
        <v>14.057183540985292</v>
      </c>
      <c r="E30" s="52">
        <v>2.1982885520552973</v>
      </c>
      <c r="F30" s="52">
        <v>36.358056007092976</v>
      </c>
      <c r="G30" s="52">
        <v>7.4813318752141065</v>
      </c>
      <c r="H30" s="52">
        <v>0</v>
      </c>
      <c r="I30" s="52">
        <v>0.72970000000000002</v>
      </c>
      <c r="J30" s="53">
        <v>0</v>
      </c>
      <c r="K30" s="53">
        <f t="shared" si="0"/>
        <v>60.824559975347675</v>
      </c>
      <c r="L30" s="52">
        <v>0.554331713442201</v>
      </c>
    </row>
    <row r="31" spans="2:12">
      <c r="B31" s="50">
        <v>27</v>
      </c>
      <c r="C31" s="54" t="s">
        <v>15</v>
      </c>
      <c r="D31" s="52">
        <v>0.4447395117418001</v>
      </c>
      <c r="E31" s="52">
        <v>0.1018662074193</v>
      </c>
      <c r="F31" s="52">
        <v>2.0422965317998019</v>
      </c>
      <c r="G31" s="52">
        <v>5.4340491547899987E-2</v>
      </c>
      <c r="H31" s="52">
        <v>0</v>
      </c>
      <c r="I31" s="52">
        <v>1.0367</v>
      </c>
      <c r="J31" s="53">
        <v>0</v>
      </c>
      <c r="K31" s="53">
        <f t="shared" si="0"/>
        <v>3.6799427425088016</v>
      </c>
      <c r="L31" s="52">
        <v>6.5036920128700007E-2</v>
      </c>
    </row>
    <row r="32" spans="2:12">
      <c r="B32" s="50">
        <v>28</v>
      </c>
      <c r="C32" s="54" t="s">
        <v>65</v>
      </c>
      <c r="D32" s="52">
        <v>4.3972922193400002E-2</v>
      </c>
      <c r="E32" s="52">
        <v>1.7646444515E-3</v>
      </c>
      <c r="F32" s="52">
        <v>0.98405473153909961</v>
      </c>
      <c r="G32" s="52">
        <v>4.7953006934499991E-2</v>
      </c>
      <c r="H32" s="52">
        <v>0</v>
      </c>
      <c r="I32" s="52" t="s">
        <v>129</v>
      </c>
      <c r="J32" s="53">
        <v>0</v>
      </c>
      <c r="K32" s="53">
        <f t="shared" si="0"/>
        <v>1.0777453051184995</v>
      </c>
      <c r="L32" s="52">
        <v>4.5240586289899999E-2</v>
      </c>
    </row>
    <row r="33" spans="2:12">
      <c r="B33" s="50">
        <v>29</v>
      </c>
      <c r="C33" s="54" t="s">
        <v>66</v>
      </c>
      <c r="D33" s="52">
        <v>5.5067603735133011</v>
      </c>
      <c r="E33" s="52">
        <v>2.3200141264123997</v>
      </c>
      <c r="F33" s="52">
        <v>31.033428420856858</v>
      </c>
      <c r="G33" s="52">
        <v>3.1355082884308003</v>
      </c>
      <c r="H33" s="52">
        <v>0</v>
      </c>
      <c r="I33" s="52">
        <v>0.21159999999999998</v>
      </c>
      <c r="J33" s="53">
        <v>0</v>
      </c>
      <c r="K33" s="53">
        <f t="shared" si="0"/>
        <v>42.207311209213351</v>
      </c>
      <c r="L33" s="52">
        <v>0.51785432802320053</v>
      </c>
    </row>
    <row r="34" spans="2:12">
      <c r="B34" s="50">
        <v>30</v>
      </c>
      <c r="C34" s="54" t="s">
        <v>67</v>
      </c>
      <c r="D34" s="52">
        <v>11.572004480538601</v>
      </c>
      <c r="E34" s="52">
        <v>1.1197042649632001</v>
      </c>
      <c r="F34" s="52">
        <v>60.046989215863469</v>
      </c>
      <c r="G34" s="52">
        <v>6.5604728159201997</v>
      </c>
      <c r="H34" s="52">
        <v>0</v>
      </c>
      <c r="I34" s="52">
        <v>1.1531</v>
      </c>
      <c r="J34" s="53">
        <v>0</v>
      </c>
      <c r="K34" s="53">
        <f t="shared" si="0"/>
        <v>80.452270777285463</v>
      </c>
      <c r="L34" s="52">
        <v>1.0234910249879994</v>
      </c>
    </row>
    <row r="35" spans="2:12">
      <c r="B35" s="50">
        <v>31</v>
      </c>
      <c r="C35" s="51" t="s">
        <v>68</v>
      </c>
      <c r="D35" s="52">
        <v>0.35493986609669997</v>
      </c>
      <c r="E35" s="52">
        <v>0.3333681336773</v>
      </c>
      <c r="F35" s="52">
        <v>1.0703199688963998</v>
      </c>
      <c r="G35" s="52">
        <v>0.19247717483760002</v>
      </c>
      <c r="H35" s="52">
        <v>0</v>
      </c>
      <c r="I35" s="52" t="s">
        <v>129</v>
      </c>
      <c r="J35" s="53">
        <v>0</v>
      </c>
      <c r="K35" s="53">
        <f t="shared" si="0"/>
        <v>1.9511051435079998</v>
      </c>
      <c r="L35" s="52">
        <v>6.842278680570002E-2</v>
      </c>
    </row>
    <row r="36" spans="2:12">
      <c r="B36" s="50">
        <v>32</v>
      </c>
      <c r="C36" s="54" t="s">
        <v>69</v>
      </c>
      <c r="D36" s="52">
        <v>38.076586477666275</v>
      </c>
      <c r="E36" s="52">
        <v>15.562714372698398</v>
      </c>
      <c r="F36" s="52">
        <v>89.022434482938479</v>
      </c>
      <c r="G36" s="52">
        <v>12.456990793411002</v>
      </c>
      <c r="H36" s="52">
        <v>0</v>
      </c>
      <c r="I36" s="52">
        <v>2.0053000000000001</v>
      </c>
      <c r="J36" s="53">
        <v>0</v>
      </c>
      <c r="K36" s="53">
        <f t="shared" si="0"/>
        <v>157.12402612671417</v>
      </c>
      <c r="L36" s="52">
        <v>2.0472769227922027</v>
      </c>
    </row>
    <row r="37" spans="2:12">
      <c r="B37" s="50">
        <v>33</v>
      </c>
      <c r="C37" s="54" t="s">
        <v>114</v>
      </c>
      <c r="D37" s="52">
        <v>79.222537882652347</v>
      </c>
      <c r="E37" s="52">
        <v>9.853834583886103</v>
      </c>
      <c r="F37" s="52">
        <v>100.49076126383623</v>
      </c>
      <c r="G37" s="52">
        <v>9.8039453843645816</v>
      </c>
      <c r="H37" s="52">
        <v>0</v>
      </c>
      <c r="I37" s="52">
        <v>0.75590000000000002</v>
      </c>
      <c r="J37" s="53">
        <v>0</v>
      </c>
      <c r="K37" s="53">
        <f t="shared" si="0"/>
        <v>200.12697911473924</v>
      </c>
      <c r="L37" s="52">
        <v>1.6302575793631</v>
      </c>
    </row>
    <row r="38" spans="2:12">
      <c r="B38" s="50">
        <v>34</v>
      </c>
      <c r="C38" s="54" t="s">
        <v>70</v>
      </c>
      <c r="D38" s="52">
        <v>0.30583611003169997</v>
      </c>
      <c r="E38" s="52">
        <v>1.2590803290200001E-2</v>
      </c>
      <c r="F38" s="52">
        <v>4.7268968935535041</v>
      </c>
      <c r="G38" s="52">
        <v>1.5783200015116989</v>
      </c>
      <c r="H38" s="52">
        <v>0</v>
      </c>
      <c r="I38" s="52">
        <v>4.87E-2</v>
      </c>
      <c r="J38" s="53">
        <v>0</v>
      </c>
      <c r="K38" s="53">
        <f t="shared" si="0"/>
        <v>6.6723438083871027</v>
      </c>
      <c r="L38" s="52">
        <v>7.0112996450999998E-3</v>
      </c>
    </row>
    <row r="39" spans="2:12">
      <c r="B39" s="50">
        <v>35</v>
      </c>
      <c r="C39" s="54" t="s">
        <v>71</v>
      </c>
      <c r="D39" s="52">
        <v>21.355833991206843</v>
      </c>
      <c r="E39" s="52">
        <v>33.886907441362261</v>
      </c>
      <c r="F39" s="52">
        <v>197.69661547720457</v>
      </c>
      <c r="G39" s="52">
        <v>24.478813204834736</v>
      </c>
      <c r="H39" s="52">
        <v>0</v>
      </c>
      <c r="I39" s="52">
        <v>1.4298</v>
      </c>
      <c r="J39" s="53">
        <v>0</v>
      </c>
      <c r="K39" s="53">
        <f t="shared" si="0"/>
        <v>278.84797011460842</v>
      </c>
      <c r="L39" s="52">
        <v>1.7426058451936024</v>
      </c>
    </row>
    <row r="40" spans="2:12">
      <c r="B40" s="50">
        <v>36</v>
      </c>
      <c r="C40" s="54" t="s">
        <v>72</v>
      </c>
      <c r="D40" s="52">
        <v>16.625934111870198</v>
      </c>
      <c r="E40" s="52">
        <v>2.7110062239014008</v>
      </c>
      <c r="F40" s="52">
        <v>14.730863872124512</v>
      </c>
      <c r="G40" s="52">
        <v>1.0323679491877999</v>
      </c>
      <c r="H40" s="52">
        <v>0</v>
      </c>
      <c r="I40" s="52" t="s">
        <v>129</v>
      </c>
      <c r="J40" s="53">
        <v>0</v>
      </c>
      <c r="K40" s="53">
        <f t="shared" si="0"/>
        <v>35.100172157083911</v>
      </c>
      <c r="L40" s="52">
        <v>0.32932429154280035</v>
      </c>
    </row>
    <row r="41" spans="2:12">
      <c r="B41" s="50">
        <v>37</v>
      </c>
      <c r="C41" s="54" t="s">
        <v>73</v>
      </c>
      <c r="D41" s="52">
        <v>43.345703453894032</v>
      </c>
      <c r="E41" s="52">
        <v>15.451240105048004</v>
      </c>
      <c r="F41" s="52">
        <v>127.58969112817539</v>
      </c>
      <c r="G41" s="52">
        <v>18.354651389912178</v>
      </c>
      <c r="H41" s="52">
        <v>0</v>
      </c>
      <c r="I41" s="52">
        <v>4.3109000000000002</v>
      </c>
      <c r="J41" s="53">
        <v>0</v>
      </c>
      <c r="K41" s="53">
        <f t="shared" si="0"/>
        <v>209.0521860770296</v>
      </c>
      <c r="L41" s="52">
        <v>3.0653478230626017</v>
      </c>
    </row>
    <row r="42" spans="2:12" s="59" customFormat="1" ht="15">
      <c r="B42" s="49" t="s">
        <v>11</v>
      </c>
      <c r="C42" s="55"/>
      <c r="D42" s="56">
        <f t="shared" ref="D42:L42" si="1">SUM(D5:D41)</f>
        <v>2352.6479147818254</v>
      </c>
      <c r="E42" s="57">
        <f>SUM(E5:E41)</f>
        <v>362.05249286672188</v>
      </c>
      <c r="F42" s="57">
        <f t="shared" si="1"/>
        <v>2428.8195017455919</v>
      </c>
      <c r="G42" s="57">
        <f>SUM(G5:G41)</f>
        <v>265.37714981971635</v>
      </c>
      <c r="H42" s="58">
        <f t="shared" si="1"/>
        <v>0</v>
      </c>
      <c r="I42" s="58">
        <f t="shared" si="1"/>
        <v>68.704567795293613</v>
      </c>
      <c r="J42" s="58">
        <f t="shared" si="1"/>
        <v>0</v>
      </c>
      <c r="K42" s="58">
        <f t="shared" si="1"/>
        <v>5477.6016270091486</v>
      </c>
      <c r="L42" s="58">
        <f t="shared" si="1"/>
        <v>33.204564205204385</v>
      </c>
    </row>
    <row r="43" spans="2:12">
      <c r="B43" s="48" t="s">
        <v>89</v>
      </c>
      <c r="K43" s="62"/>
    </row>
    <row r="44" spans="2:12">
      <c r="K44" s="60"/>
      <c r="L44" s="60"/>
    </row>
    <row r="45" spans="2:12" s="60" customFormat="1"/>
    <row r="46" spans="2:12" s="60" customFormat="1"/>
    <row r="47" spans="2:12" s="60" customFormat="1"/>
    <row r="48" spans="2:12">
      <c r="I48" s="60"/>
    </row>
    <row r="49" spans="9:9">
      <c r="I49" s="60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imf0357</cp:lastModifiedBy>
  <cp:lastPrinted>2014-03-24T10:58:12Z</cp:lastPrinted>
  <dcterms:created xsi:type="dcterms:W3CDTF">2014-01-06T04:43:23Z</dcterms:created>
  <dcterms:modified xsi:type="dcterms:W3CDTF">2020-02-07T12:16:47Z</dcterms:modified>
</cp:coreProperties>
</file>